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Eleonora\Desktop\"/>
    </mc:Choice>
  </mc:AlternateContent>
  <xr:revisionPtr revIDLastSave="0" documentId="13_ncr:8001_{DDC1B253-5FC4-40FC-A3DC-328E9A14EF50}" xr6:coauthVersionLast="45" xr6:coauthVersionMax="45" xr10:uidLastSave="{00000000-0000-0000-0000-000000000000}"/>
  <workbookProtection workbookAlgorithmName="SHA-512" workbookHashValue="xQYKa8ofAk8dAdUZuZRBHI6JEZC5TQapQQBLqVhyQIrHdqumdkuDFg+1Z/Rc+3/vsBCIKMjmKTWs+FXYTMuSVA==" workbookSaltValue="uWeaKLxadZwMIKVhbpc0Xw==" workbookSpinCount="100000" lockStructure="1"/>
  <bookViews>
    <workbookView xWindow="-110" yWindow="-110" windowWidth="19420" windowHeight="10420" xr2:uid="{00000000-000D-0000-FFFF-FFFF00000000}"/>
  </bookViews>
  <sheets>
    <sheet name="PROHLÁŠENÍ" sheetId="1" r:id="rId1"/>
    <sheet name="SKUPINA" sheetId="8" r:id="rId2"/>
    <sheet name="DOPORUČENÝ POSTUP" sheetId="7" r:id="rId3"/>
    <sheet name="Podnik v obtížích" sheetId="10" r:id="rId4"/>
    <sheet name="Výpočty PVO" sheetId="9" state="hidden" r:id="rId5"/>
    <sheet name="List1" sheetId="4" state="hidden" r:id="rId6"/>
  </sheets>
  <externalReferences>
    <externalReference r:id="rId7"/>
  </externalReferences>
  <definedNames>
    <definedName name="_ftn1" localSheetId="3">'Podnik v obtížích'!#REF!</definedName>
    <definedName name="_ftn1" localSheetId="0">PROHLÁŠENÍ!#REF!</definedName>
    <definedName name="_ftn1" localSheetId="1">SKUPINA!#REF!</definedName>
    <definedName name="_ftnref1" localSheetId="3">'Podnik v obtížích'!#REF!</definedName>
    <definedName name="_ftnref1" localSheetId="0">PROHLÁŠENÍ!#REF!</definedName>
    <definedName name="_ftnref1" localSheetId="1">SKUPINA!#REF!</definedName>
    <definedName name="_ROK2">'Výpočty PVO'!$A$40:$B$40</definedName>
    <definedName name="_rok3">List1!$B$2:$B$4</definedName>
    <definedName name="_rok4">List1!$B$3:$B$4</definedName>
    <definedName name="_xlnm.Print_Area" localSheetId="2">'DOPORUČENÝ POSTUP'!$A$1:$A$29</definedName>
    <definedName name="_xlnm.Print_Area" localSheetId="0">PROHLÁŠENÍ!$A$1:$D$41</definedName>
    <definedName name="_xlnm.Print_Area" localSheetId="1">SKUPINA!$A$1:$Z$44</definedName>
    <definedName name="forma">'Výpočty PVO'!$A$38:$E$38</definedName>
    <definedName name="forma2">'Výpočty PVO'!$A$39:$E$39</definedName>
    <definedName name="ROK" localSheetId="1">[1]List1!$B$1:$B$2</definedName>
    <definedName name="ROK">List1!$B$1:$B$2</definedName>
    <definedName name="skupina" localSheetId="1">[1]List1!$C$1:$C$2</definedName>
    <definedName name="skupina">List1!$C$1:$C$2</definedName>
    <definedName name="SOUHLAS" localSheetId="1">[1]List1!$A$1:$A$2</definedName>
    <definedName name="SOUHLAS">List1!$A$1:$A$2</definedName>
    <definedName name="velikost" localSheetId="1">[1]List1!$E$2:$E$4</definedName>
    <definedName name="velikost">List1!$E$3:$E$5</definedName>
    <definedName name="Z_27EAD798_63F7_457C_B99F_9C97F6EA41D3_.wvu.Cols" localSheetId="3" hidden="1">'Podnik v obtížích'!#REF!</definedName>
    <definedName name="Z_27EAD798_63F7_457C_B99F_9C97F6EA41D3_.wvu.Cols" localSheetId="0" hidden="1">PROHLÁŠENÍ!$E:$L</definedName>
    <definedName name="Z_27EAD798_63F7_457C_B99F_9C97F6EA41D3_.wvu.Cols" localSheetId="1" hidden="1">SKUPINA!$H:$K,SKUPINA!$Q:$U,SKUPINA!$AA:$AC</definedName>
    <definedName name="Z_27EAD798_63F7_457C_B99F_9C97F6EA41D3_.wvu.PrintArea" localSheetId="3" hidden="1">'Podnik v obtížích'!$A$1:$D$52</definedName>
    <definedName name="Z_27EAD798_63F7_457C_B99F_9C97F6EA41D3_.wvu.PrintArea" localSheetId="0" hidden="1">PROHLÁŠENÍ!$A$1:$D$41</definedName>
    <definedName name="Z_27EAD798_63F7_457C_B99F_9C97F6EA41D3_.wvu.PrintArea" localSheetId="1" hidden="1">SKUPINA!$A$1:$Z$44</definedName>
  </definedNames>
  <calcPr calcId="181029"/>
  <customWorkbookViews>
    <customWorkbookView name="a" guid="{27EAD798-63F7-457C-B99F-9C97F6EA41D3}" maximized="1" xWindow="-8" yWindow="-8" windowWidth="1936" windowHeight="1056" activeSheetId="1" showFormulaBar="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9" i="8" l="1"/>
  <c r="J26" i="8"/>
  <c r="D23" i="1" l="1"/>
  <c r="D22" i="1"/>
  <c r="D21" i="1"/>
  <c r="I42" i="1" s="1"/>
  <c r="L42" i="1" s="1"/>
  <c r="L46" i="1"/>
  <c r="K46" i="1"/>
  <c r="J46" i="1"/>
  <c r="L45" i="1"/>
  <c r="K45" i="1"/>
  <c r="J45" i="1"/>
  <c r="L44" i="1"/>
  <c r="K44" i="1"/>
  <c r="J44" i="1"/>
  <c r="L43" i="1"/>
  <c r="K43" i="1"/>
  <c r="J43" i="1"/>
  <c r="C17" i="4"/>
  <c r="C16" i="4"/>
  <c r="J27" i="8"/>
  <c r="J28" i="8"/>
  <c r="J29" i="8"/>
  <c r="J30" i="8"/>
  <c r="J31" i="8"/>
  <c r="J32" i="8"/>
  <c r="J33" i="8"/>
  <c r="J34" i="8"/>
  <c r="J35" i="8"/>
  <c r="J36" i="8"/>
  <c r="AC27" i="8"/>
  <c r="AC28" i="8"/>
  <c r="AC29" i="8"/>
  <c r="AC30" i="8"/>
  <c r="AC31" i="8"/>
  <c r="AC32" i="8"/>
  <c r="AC33" i="8"/>
  <c r="AC34" i="8"/>
  <c r="AC35" i="8"/>
  <c r="AC36" i="8"/>
  <c r="AC26" i="8"/>
  <c r="AB27" i="8"/>
  <c r="AB28" i="8"/>
  <c r="AB29" i="8"/>
  <c r="AB30" i="8"/>
  <c r="AB31" i="8"/>
  <c r="AB32" i="8"/>
  <c r="AB33" i="8"/>
  <c r="AB34" i="8"/>
  <c r="AB35" i="8"/>
  <c r="AB36" i="8"/>
  <c r="AB26" i="8"/>
  <c r="I27" i="8"/>
  <c r="I28" i="8"/>
  <c r="I29" i="8"/>
  <c r="I30" i="8"/>
  <c r="I31" i="8"/>
  <c r="I32" i="8"/>
  <c r="I33" i="8"/>
  <c r="I34" i="8"/>
  <c r="I35" i="8"/>
  <c r="I36" i="8"/>
  <c r="I26" i="8"/>
  <c r="D24" i="10"/>
  <c r="D20" i="9" s="1"/>
  <c r="D24" i="9"/>
  <c r="D25" i="9"/>
  <c r="D26" i="9"/>
  <c r="D27" i="9"/>
  <c r="H16" i="9" s="1"/>
  <c r="D28" i="9"/>
  <c r="D29" i="9"/>
  <c r="C24" i="9"/>
  <c r="C25" i="9"/>
  <c r="C26" i="9"/>
  <c r="C27" i="9"/>
  <c r="G16" i="9" s="1"/>
  <c r="C28" i="9"/>
  <c r="C29" i="9"/>
  <c r="C9" i="9"/>
  <c r="C22" i="9"/>
  <c r="C23" i="9"/>
  <c r="C21" i="9"/>
  <c r="D22" i="9"/>
  <c r="D23" i="9"/>
  <c r="D21" i="9"/>
  <c r="C17" i="9"/>
  <c r="C59" i="9" s="1"/>
  <c r="C16" i="9"/>
  <c r="G90" i="9" s="1"/>
  <c r="H65" i="9" s="1"/>
  <c r="C15" i="9"/>
  <c r="C57" i="9" s="1"/>
  <c r="F8" i="9"/>
  <c r="C14" i="9" s="1"/>
  <c r="D63" i="9"/>
  <c r="D64" i="9"/>
  <c r="D65" i="9"/>
  <c r="D66" i="9"/>
  <c r="D67" i="9"/>
  <c r="D68" i="9"/>
  <c r="D69" i="9"/>
  <c r="H58" i="9" s="1"/>
  <c r="D70" i="9"/>
  <c r="D71" i="9"/>
  <c r="C64" i="9"/>
  <c r="C65" i="9"/>
  <c r="C66" i="9"/>
  <c r="C67" i="9"/>
  <c r="C68" i="9"/>
  <c r="C69" i="9"/>
  <c r="G58" i="9" s="1"/>
  <c r="C70" i="9"/>
  <c r="C71" i="9"/>
  <c r="C63" i="9"/>
  <c r="C38" i="10"/>
  <c r="A38" i="10"/>
  <c r="D47" i="10"/>
  <c r="C31" i="4"/>
  <c r="C20" i="4"/>
  <c r="C19" i="4"/>
  <c r="B15" i="1"/>
  <c r="N38" i="8"/>
  <c r="X38" i="8" s="1"/>
  <c r="O37" i="8"/>
  <c r="Y37" i="8" s="1"/>
  <c r="N37" i="8"/>
  <c r="X37" i="8" s="1"/>
  <c r="M37" i="8"/>
  <c r="W37" i="8" s="1"/>
  <c r="AA36" i="8"/>
  <c r="S36" i="8"/>
  <c r="R36" i="8"/>
  <c r="Q36" i="8"/>
  <c r="H36" i="8"/>
  <c r="AA35" i="8"/>
  <c r="S35" i="8"/>
  <c r="R35" i="8"/>
  <c r="Q35" i="8"/>
  <c r="H35" i="8"/>
  <c r="AA34" i="8"/>
  <c r="S34" i="8"/>
  <c r="R34" i="8"/>
  <c r="Q34" i="8"/>
  <c r="H34" i="8"/>
  <c r="AA33" i="8"/>
  <c r="S33" i="8"/>
  <c r="R33" i="8"/>
  <c r="Q33" i="8"/>
  <c r="H33" i="8"/>
  <c r="AA32" i="8"/>
  <c r="S32" i="8"/>
  <c r="R32" i="8"/>
  <c r="Q32" i="8"/>
  <c r="H32" i="8"/>
  <c r="AA31" i="8"/>
  <c r="S31" i="8"/>
  <c r="R31" i="8"/>
  <c r="Q31" i="8"/>
  <c r="H31" i="8"/>
  <c r="AA30" i="8"/>
  <c r="S30" i="8"/>
  <c r="R30" i="8"/>
  <c r="Q30" i="8"/>
  <c r="H30" i="8"/>
  <c r="AA29" i="8"/>
  <c r="S29" i="8"/>
  <c r="Q29" i="8"/>
  <c r="H29" i="8"/>
  <c r="AA28" i="8"/>
  <c r="S28" i="8"/>
  <c r="R28" i="8"/>
  <c r="Q28" i="8"/>
  <c r="H28" i="8"/>
  <c r="AA27" i="8"/>
  <c r="S27" i="8"/>
  <c r="R27" i="8"/>
  <c r="Q27" i="8"/>
  <c r="H27" i="8"/>
  <c r="AA26" i="8"/>
  <c r="S26" i="8"/>
  <c r="R26" i="8"/>
  <c r="Q26" i="8"/>
  <c r="H26" i="8"/>
  <c r="P25" i="8"/>
  <c r="Z25" i="8" s="1"/>
  <c r="N25" i="8"/>
  <c r="X25" i="8" s="1"/>
  <c r="P24" i="8"/>
  <c r="Z24" i="8"/>
  <c r="O24" i="8"/>
  <c r="Y24" i="8" s="1"/>
  <c r="N24" i="8"/>
  <c r="X24" i="8"/>
  <c r="N10" i="8"/>
  <c r="X10" i="8" s="1"/>
  <c r="W9" i="8"/>
  <c r="O9" i="8"/>
  <c r="Y9" i="8" s="1"/>
  <c r="N9" i="8"/>
  <c r="X9" i="8" s="1"/>
  <c r="X5" i="8"/>
  <c r="N5" i="8"/>
  <c r="O4" i="8"/>
  <c r="Y4" i="8" s="1"/>
  <c r="N4" i="8"/>
  <c r="X4" i="8" s="1"/>
  <c r="M4" i="8"/>
  <c r="W4" i="8" s="1"/>
  <c r="N9" i="4"/>
  <c r="I21" i="4"/>
  <c r="C30" i="4"/>
  <c r="C23" i="4"/>
  <c r="C27" i="4"/>
  <c r="C26" i="4"/>
  <c r="C22" i="4"/>
  <c r="G15" i="9"/>
  <c r="C55" i="9"/>
  <c r="G57" i="9" s="1"/>
  <c r="G88" i="9"/>
  <c r="G47" i="9"/>
  <c r="H47" i="9"/>
  <c r="G48" i="9"/>
  <c r="H15" i="9"/>
  <c r="G89" i="9"/>
  <c r="H48" i="9"/>
  <c r="G91" i="9"/>
  <c r="I65" i="9" s="1"/>
  <c r="C58" i="9"/>
  <c r="B38" i="10"/>
  <c r="I2" i="4"/>
  <c r="X6" i="8" l="1"/>
  <c r="Y6" i="8"/>
  <c r="M6" i="8"/>
  <c r="C21" i="1" s="1"/>
  <c r="H42" i="1" s="1"/>
  <c r="K42" i="1" s="1"/>
  <c r="W6" i="8"/>
  <c r="I48" i="9"/>
  <c r="G51" i="9" s="1"/>
  <c r="J23" i="9" s="1"/>
  <c r="O6" i="8"/>
  <c r="C23" i="1" s="1"/>
  <c r="E6" i="8"/>
  <c r="B22" i="1" s="1"/>
  <c r="D6" i="8"/>
  <c r="G49" i="9"/>
  <c r="H23" i="9" s="1"/>
  <c r="I47" i="9"/>
  <c r="G50" i="9"/>
  <c r="I23" i="9" s="1"/>
  <c r="F6" i="8"/>
  <c r="B23" i="1" s="1"/>
  <c r="B21" i="1"/>
  <c r="G42" i="1" s="1"/>
  <c r="J42" i="1" s="1"/>
  <c r="B26" i="1"/>
  <c r="G47" i="1" s="1"/>
  <c r="J47" i="1" s="1"/>
  <c r="B25" i="1"/>
  <c r="G48" i="1" s="1"/>
  <c r="J48" i="1" s="1"/>
  <c r="C20" i="9"/>
  <c r="D62" i="9"/>
  <c r="C62" i="9" s="1"/>
  <c r="C24" i="10"/>
  <c r="H89" i="9"/>
  <c r="I89" i="9" s="1"/>
  <c r="H88" i="9"/>
  <c r="I88" i="9" s="1"/>
  <c r="H57" i="9"/>
  <c r="C15" i="1"/>
  <c r="M2" i="8" s="1"/>
  <c r="D2" i="8"/>
  <c r="G46" i="9"/>
  <c r="G23" i="9" s="1"/>
  <c r="H14" i="9"/>
  <c r="H13" i="9"/>
  <c r="G86" i="9"/>
  <c r="G45" i="9"/>
  <c r="G87" i="9"/>
  <c r="G65" i="9" s="1"/>
  <c r="C56" i="9"/>
  <c r="G92" i="9" l="1"/>
  <c r="J65" i="9" s="1"/>
  <c r="C26" i="1"/>
  <c r="H47" i="1" s="1"/>
  <c r="K47" i="1" s="1"/>
  <c r="G49" i="1"/>
  <c r="G50" i="1" s="1"/>
  <c r="J50" i="1" s="1"/>
  <c r="G52" i="1" s="1"/>
  <c r="I25" i="9"/>
  <c r="H55" i="9"/>
  <c r="H56" i="9"/>
  <c r="F23" i="9"/>
  <c r="F52" i="9"/>
  <c r="F65" i="9"/>
  <c r="F93" i="9" l="1"/>
  <c r="B28" i="1"/>
  <c r="I67" i="9"/>
  <c r="C22" i="1"/>
  <c r="C25" i="1" s="1"/>
  <c r="I47" i="1"/>
  <c r="L47" i="1" s="1"/>
  <c r="I48" i="1"/>
  <c r="L48" i="1" s="1"/>
  <c r="N6" i="8"/>
  <c r="H48" i="1" l="1"/>
  <c r="H49" i="1" s="1"/>
  <c r="H50" i="1" s="1"/>
  <c r="K50" i="1" s="1"/>
  <c r="H52" i="1" s="1"/>
  <c r="C28" i="1" s="1"/>
  <c r="D15" i="1" s="1"/>
  <c r="D25" i="1" s="1"/>
  <c r="I49" i="1"/>
  <c r="I50" i="1" s="1"/>
  <c r="L50" i="1" s="1"/>
  <c r="I52" i="1" s="1"/>
  <c r="W2" i="8" l="1"/>
  <c r="D26" i="1"/>
  <c r="K48" i="1"/>
  <c r="G54" i="1"/>
  <c r="F28" i="1" s="1"/>
  <c r="D28" i="1"/>
  <c r="B30" i="1"/>
</calcChain>
</file>

<file path=xl/sharedStrings.xml><?xml version="1.0" encoding="utf-8"?>
<sst xmlns="http://schemas.openxmlformats.org/spreadsheetml/2006/main" count="273" uniqueCount="151">
  <si>
    <r>
      <t xml:space="preserve">Allegato MSP
</t>
    </r>
    <r>
      <rPr>
        <sz val="8"/>
        <color indexed="8"/>
        <rFont val="Arial"/>
        <family val="2"/>
        <charset val="238"/>
      </rPr>
      <t>(valido dall'11.2.2020)</t>
    </r>
  </si>
  <si>
    <t>Ragione sociale/denominazione/nome dell'imprenditore</t>
  </si>
  <si>
    <t>Num. registro imprese</t>
  </si>
  <si>
    <t>Dichiarazione sulle dimensioni dell'imprenditore</t>
  </si>
  <si>
    <t>Sono un imprenditore grande</t>
  </si>
  <si>
    <t>Sono un imprenditore autonomo (indipendente)</t>
  </si>
  <si>
    <t>Il mio ultimo esercizio fiscale/contabile è</t>
  </si>
  <si>
    <t>Dati relativi all'imprenditore / gruppo degli imprenditori partner e collegati</t>
  </si>
  <si>
    <t>Periodo di riferimento</t>
  </si>
  <si>
    <t>Numero di dipendenti per l'imprenditore richiedente</t>
  </si>
  <si>
    <t>Attivo/patrimonio per l'imprenditore richiedente (in migliaia di CZK)</t>
  </si>
  <si>
    <t>Fatturato / ricavo annuo per l'imprenditore richiedente (in migliaia di CZK)</t>
  </si>
  <si>
    <t>Numero di dipendenti per l'intero gruppo</t>
  </si>
  <si>
    <t>Attivo/patrimonio per l'intero gruppo</t>
  </si>
  <si>
    <t>Fatturato / ricavo annuo per l'intero gruppo</t>
  </si>
  <si>
    <t>Attivo / patrimonio</t>
  </si>
  <si>
    <t>Fatturato / ricavo annuo</t>
  </si>
  <si>
    <t>Dichiaro che alla data della firma di questa Dichiarazione sono</t>
  </si>
  <si>
    <t>2003/361/CE, del 6 maggio 2003, relativa alla definizione di micro, piccole e medie imprese
(Gazzetta ufficiale dell'UE, L 124, del 20.5.2003), in appresso "Raccomandazione 2003/361/CE".</t>
  </si>
  <si>
    <t xml:space="preserve">Prendo atto che: </t>
  </si>
  <si>
    <t>a) La Českomoravská záruční a rozvojová banka, a. s. è autorizzata a chiedere altri dati integrativi al fine di valutare
    la veridicità dei dati di cui sopra che devono essere compilati conformemente alla Raccomandazione 2003/361/CE;</t>
  </si>
  <si>
    <t>b) per elaborare questa dichiarazione è possibile usare l'Interpretazione applicativa per la definizione dei concetti di imprenditore piccolo e medio
    e delle procedure per la classificazione degli imprenditori nelle singole categorie consultabile su www.cmzrb.cz.</t>
  </si>
  <si>
    <t>c) Il richiedente è responsabile della corretta e completa compilazione dei dati richiesti in questa Dichiarazione ed è consapevole del fatto che le dimensioni dell'imprenditore ai sensi dai dati attuali devono essere verificate anche alla data della firma dell'erogazione della transazione (firma del contratto di garanzia/prestito).</t>
  </si>
  <si>
    <t>Data</t>
  </si>
  <si>
    <t>Nome e cognome della persona autorizzata a rappresentare l'imprenditore che chiede il sostegno</t>
  </si>
  <si>
    <t>in migliaia di EUR</t>
  </si>
  <si>
    <t>un imprenditore ai sensi della Raccomandazione</t>
  </si>
  <si>
    <t>Firma della persona autorizzata a rappresentare l'imprenditore che chiede il sostegno</t>
  </si>
  <si>
    <t xml:space="preserve"> Dati sugli imprenditori partner e associati/collegati - Allegato alla Dichiarazione sui dati relativi alle dimensioni dell'imprenditore in relazione ai prodotti della ČMZRB, a.s.</t>
  </si>
  <si>
    <t>Dati per gli imprenditori partner e associati/collegati:</t>
  </si>
  <si>
    <t>Nome dell'imprenditore associato (collegato)</t>
  </si>
  <si>
    <t>Nome dell'imprenditore partner</t>
  </si>
  <si>
    <t>Nome dell'imprenditore attivo sullo stesso mercato o mercato affine collegato con il richiedente tramite persone fisiche non imprenditori.</t>
  </si>
  <si>
    <t>Numero di dipendenti</t>
  </si>
  <si>
    <t>Attivo/Patrimonio</t>
  </si>
  <si>
    <t>migliaia di CZK</t>
  </si>
  <si>
    <t>Fatturato/Ricavo</t>
  </si>
  <si>
    <t>Quota</t>
  </si>
  <si>
    <t>%</t>
  </si>
  <si>
    <t/>
  </si>
  <si>
    <t>Procedura raccomandata per la compilazione del Modulo MPS - Dichiarazione sulle dimensioni dell'imprenditore:</t>
  </si>
  <si>
    <t>Per compilare il Modulo MSP - Dichiarazione sulle dimensioni dell'imprenditore occorre prendere le mosse dalla Raccomandazione 2003/361/CE del 6 maggio 2003 relativa alla definizione di micro, piccole e medie imprese (Gazzetta Ufficiale dell'UE, L 124 del 20. 5. 2003), in appresso "Raccomandazione 2003/361/CE usare l'Interpretazione applicativa per la definizione dei concetti di imprenditore piccolo e medio e delle procedure per la classificazione degli imprenditori nelle singole categorie consultabile su www.cmzrb.cz. (scaricabile su www.cmzrb.cz.)</t>
  </si>
  <si>
    <t>A) Dati utilizzati per stabilire il numero di dipendenti, le variabili finanziarie e il periodo di riferimento:</t>
  </si>
  <si>
    <t>Imprenditori che tengono la contabilità in partita doppia dai dati riportati nel bilancio di esercizio compilato e confermato con la firma dell'organo amministrativo dell'unità contabile, rispettivamente con la firma dell'unità contabile, per l'esercizio contabile immediatamente precedente all'esercizio in cui viene presentata la domanda di contributo (in appresso l'"ultimo esercizio contabile chiuso").</t>
  </si>
  <si>
    <t>Gli imprenditori che tengono la contabilità in partita semplice dai dati riportati nella dichiarazione dei redditi presentata per l'esercizio fiscale immediatamente precedente all'esercizio fiscale in cui viene presentata la domanda di contributo (in appresso l'"ultimo esercizio fiscale chiuso").</t>
  </si>
  <si>
    <t>B) Determinazione del numero di dipendenti:</t>
  </si>
  <si>
    <t>Il numero di dipendenti dell'imprenditore corrisponde al numero di unità di lavoro/anno (ULA), ovvero al numero di persone impiegate dall'imprenditore a tempo pieno durante l'intero esercizio contabile / esercizio fiscale oggetto di valutazione. Il lavoro delle persone che non hanno lavorato per l'intero esercizio, il lavoro di coloro che hanno lavorato a tempo parziale indipendentemente dalla durata, e il lavoro dei lavoratori stagionali vengono calcolati come valori frazionari delle unità di lavoro/anno.</t>
  </si>
  <si>
    <t>a) i dipendenti, ovvero le persone fisiche, che hanno un rapporto di lavoro con il datore di lavoro, lavorano per il datore di lavoro sulla base di un accordo di prestazione d'opera o un di un accordo di lavorazione per conto terzi,</t>
  </si>
  <si>
    <t>b) i titolari-manager coinvolti nella direzione in qualità di membri dell'organo amministrativo dell'imprenditore.</t>
  </si>
  <si>
    <t>C) "LEGAME" negli imprenditori partner e collegati</t>
  </si>
  <si>
    <t>Con legame si intende la quota sul capitale sociale o sul patrimonio netto o sui diritti di voto di un altro imprenditore.</t>
  </si>
  <si>
    <t>Se una persona giuridica indica nella contabilità il capitale sociale, allora si usa questo dati, negli altri casi ci si appoggia al patrimonio netto. Nel caso in cui la quota sui diritti di voti è diversa dalla quota sul capitale sociale o sul patrimonio netto, si usa la quota più alta.</t>
  </si>
  <si>
    <t>D) Numero insufficiente di righe nel modulo</t>
  </si>
  <si>
    <t>Si prega di contattare la succursale della ČMZRB se il numero di righe del Modulo MSP - Dichiarazione sulle dimensioni dell'imprenditore per la specifica degli imprenditori partner o collegati non è sufficiente.</t>
  </si>
  <si>
    <t>E) Fluttuazioni delle dimensioni dell'imprenditore</t>
  </si>
  <si>
    <t>Se le dimensioni dell'imprenditore non vengono confermate dai dati degli ultimi due esercizi contabili/fiscali chiusi occorre compilare i dati relativi agli altri esercizi precedenti. Se neanche così si riesce a determinare lo status dell'imprenditore (le dimensioni dell'imprenditore si alternano) si prega di contattare la succursale della ČMZRB per la corretta compilazione del Modulo MSP.</t>
  </si>
  <si>
    <r>
      <t xml:space="preserve">Allegato - Modulo per la valutazione delle condizioni di impresa in difficoltà
</t>
    </r>
    <r>
      <rPr>
        <sz val="8"/>
        <color indexed="8"/>
        <rFont val="Arial"/>
        <family val="2"/>
        <charset val="238"/>
      </rPr>
      <t>(valido dal 15. 2. 2019)</t>
    </r>
  </si>
  <si>
    <t>Dichiarazione per valutare le condizioni di impresa in difficoltà</t>
  </si>
  <si>
    <t xml:space="preserve">Dichiarazione per valutare le condizioni di impresa in difficoltà per la garanzia M nel programma EXPANZE </t>
  </si>
  <si>
    <t>Data di costituzione del Richiedente</t>
  </si>
  <si>
    <t>Forma giuridica dell'imprenditore</t>
  </si>
  <si>
    <t>Importo del prestito garantito (in migliaia di CZK)</t>
  </si>
  <si>
    <t xml:space="preserve"> A carico del richiedente è stata avviata una procedura di insolvenza concorsuale oppure questa impresa soddisfa i criteri previsti dalla legislazione nazionale per avviare una procedura di insolvenza concorsuale su iniziativa dei suoi creditori?</t>
  </si>
  <si>
    <t>Il richiedente ha ricevuto aiuti per il salvataggio e non ha ancora rimborsato il prestito o non ha terminato la garanzia oppure ha ricevuto aiuti per la riorganizzazione ed è ancora soggetto a un piano di riorganizzazione?</t>
  </si>
  <si>
    <t>RICHIEDENTE:</t>
  </si>
  <si>
    <t>Patrimonio netto (A)</t>
  </si>
  <si>
    <t>Capitale sociale (A. I.)</t>
  </si>
  <si>
    <t>Aggio (A. II. 1)</t>
  </si>
  <si>
    <t>Risultato economico degli esercizi precedenti (A. IV.)</t>
  </si>
  <si>
    <t>Fonti esterne (B. + C.)</t>
  </si>
  <si>
    <t>Modifica dei valori delle immobilizzazioni materiali e immateriali (E.1.)</t>
  </si>
  <si>
    <t>Interessi passivi e oneri simili (J.)</t>
  </si>
  <si>
    <t>Risultato economico al lordo delle imposte</t>
  </si>
  <si>
    <t>Risultato economico dell'esercizio contabile</t>
  </si>
  <si>
    <t>* nella tabella compilare i campi verdi, a seconda della forma giuridica dell'imprenditore selezionata</t>
  </si>
  <si>
    <t>Autocertifico:</t>
  </si>
  <si>
    <t>a) La Českomoravská záruční a rozvojová banka, a. s. è autorizzata a chiedere altri dati integrativi al fine di valutare
     la veridicità dei dati di cui sopra che devono essere compilati conformemente alla Raccomandazione 2003/361/CE;</t>
  </si>
  <si>
    <t>b) per compilare questa dichiarazione è possibile usare il supporto metodologico pubblicato su https://www.uohs.cz/cs/verejna-podpora/podniky-v-obtizich.html</t>
  </si>
  <si>
    <t>c) Il richiedente è responsabile della corretta e completa compilazione delle informazioni richieste nella presente Dichiarazione.</t>
  </si>
  <si>
    <t>d) Il presente Modulo è finalizzato alla valutazione indicativa dello status di cosiddetta impresa in difficoltà di un determinato richiedente. Il modulo è riservato ai fini di valutazione da parte della ČMZRB. Il richiedente è tenuto a compilare i dati secondo verità ed è pienamente responsabile della correttezza dei dati indicati nonché della corretta determinazione dello stato di impresa in difficoltà.
La ČMZRB non è responsabile per gli eventuali errori nel modulo. Sono vietate la visualizzazione, diffusione, modifica o divulgazione non autorizzate del contenuto di questo modulo.
Data la quantità di forme giuridiche e modalità di scritture contabili il modulo potrebbe non prevedere tutti i casi che possono verificarsi nella prassi. Qualora il richiedente abbia dei dubbi sulla valutazione di impresa in difficoltà risultante dal modulo, può annotare nelle Note le circostanzi del caso.</t>
  </si>
  <si>
    <t>e) Tutti i dati compilati corrispondono alla realtà e sono conformi ai rendiconti finanziari del richiedente.</t>
  </si>
  <si>
    <t>f) Se sono compilati i dati del 2016 e 2017, autocertifico che alla data di presentazione del presente modulo non è ancora stata presentata la dichiarazione dei redditi per l'anno 2018.</t>
  </si>
  <si>
    <t>Datum vzniku a zápisu (podle OR)</t>
  </si>
  <si>
    <t>ve formátu DD.MM.RRRR</t>
  </si>
  <si>
    <t>Rozklikněte:</t>
  </si>
  <si>
    <t>min. rok</t>
  </si>
  <si>
    <t>akt. rok</t>
  </si>
  <si>
    <t>Je žadatel MSP?</t>
  </si>
  <si>
    <t>ANO</t>
  </si>
  <si>
    <t>a)</t>
  </si>
  <si>
    <t>větší než VK</t>
  </si>
  <si>
    <t>Doba existence (ve dnech)</t>
  </si>
  <si>
    <t>b)</t>
  </si>
  <si>
    <t>Právní forma</t>
  </si>
  <si>
    <t>e1)</t>
  </si>
  <si>
    <t>větší než 7,5</t>
  </si>
  <si>
    <t>bod c)</t>
  </si>
  <si>
    <t>Úpadkové řízení</t>
  </si>
  <si>
    <t>e2)</t>
  </si>
  <si>
    <t>menší než 1</t>
  </si>
  <si>
    <t>bod d)</t>
  </si>
  <si>
    <t>Podpora na záchranu</t>
  </si>
  <si>
    <t>Splnění podmínek jednotlivých bodů:</t>
  </si>
  <si>
    <t>Poslední uzavřený rok:</t>
  </si>
  <si>
    <t xml:space="preserve">červená </t>
  </si>
  <si>
    <t>žadatel splňuje podmínku podniku v obtížích</t>
  </si>
  <si>
    <t>vyplňte v tis Kč</t>
  </si>
  <si>
    <t xml:space="preserve">zelená </t>
  </si>
  <si>
    <t>žadatel nesplňuje podmínku podniku v obtížích</t>
  </si>
  <si>
    <t>Rozvaha</t>
  </si>
  <si>
    <t>Vlastní kapitál  (A.)</t>
  </si>
  <si>
    <t>a,s´+ s.r.o.</t>
  </si>
  <si>
    <t>ostatní</t>
  </si>
  <si>
    <t>Základní kapitál  (A. I.)</t>
  </si>
  <si>
    <t>c)</t>
  </si>
  <si>
    <t>d)</t>
  </si>
  <si>
    <t>e)</t>
  </si>
  <si>
    <t>Ážio  (A. II. 1)</t>
  </si>
  <si>
    <t>Výsledek hospodaření minulých let  (A. IV.)</t>
  </si>
  <si>
    <t>Cizí zdroje  (B. + C.)</t>
  </si>
  <si>
    <t xml:space="preserve">Dle nařízení Komise (EU) č. 651/2014 </t>
  </si>
  <si>
    <t>o podnik v obtížích.</t>
  </si>
  <si>
    <t>VZZ</t>
  </si>
  <si>
    <t>Úpravy hodnot dl. hm. a nehm. majetku (E.1.)</t>
  </si>
  <si>
    <t>Nákladové úroky a podobné náklady  (J.)</t>
  </si>
  <si>
    <t>Poznámka:</t>
  </si>
  <si>
    <t>Výsledek hospodaření před zdaněním</t>
  </si>
  <si>
    <t>Výsledek hospodaření za účetní období</t>
  </si>
  <si>
    <t>ano</t>
  </si>
  <si>
    <t>ne</t>
  </si>
  <si>
    <t>a.s.</t>
  </si>
  <si>
    <t>s.r.o.</t>
  </si>
  <si>
    <t>v.o.s.</t>
  </si>
  <si>
    <t>k.s.</t>
  </si>
  <si>
    <t>jiná</t>
  </si>
  <si>
    <t>a) sro a zároveň velká nebo malá starší 3. let</t>
  </si>
  <si>
    <t>b) vos nebo ks a zároveň velká nebo malá starší 3. let</t>
  </si>
  <si>
    <t>c) pro všechny</t>
  </si>
  <si>
    <t>d) pro všechny</t>
  </si>
  <si>
    <t>e1) velká, kde za poslední 2 roky</t>
  </si>
  <si>
    <t>e2) velká, kde za poslední 2 roky</t>
  </si>
  <si>
    <t>velikost</t>
  </si>
  <si>
    <t>NE</t>
  </si>
  <si>
    <t>DROBNÝ</t>
  </si>
  <si>
    <t>MALÝ</t>
  </si>
  <si>
    <t>STŘEDNÍ</t>
  </si>
  <si>
    <t>VELKÝ</t>
  </si>
  <si>
    <t>kurz</t>
  </si>
  <si>
    <t>aktiva</t>
  </si>
  <si>
    <t>obrat</t>
  </si>
  <si>
    <t>ČMZRB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</si>
</sst>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_-* #,##0\ _K_č_-;\-* #,##0\ _K_č_-;_-* &quot;-&quot;??\ _K_č_-;_-@_-"/>
    <numFmt numFmtId="166" formatCode="0.000"/>
    <numFmt numFmtId="167" formatCode="#,##0.00_ ;\-#,##0.00\ "/>
  </numFmts>
  <fonts count="34" x14ac:knownFonts="1">
    <font>
      <sz val="11"/>
      <color theme="1"/>
      <name val="Calibri"/>
      <family val="2"/>
      <charset val="238"/>
      <scheme val="minor"/>
    </font>
    <font>
      <b/>
      <sz val="9"/>
      <color indexed="8"/>
      <name val="Arial"/>
      <family val="2"/>
      <charset val="238"/>
    </font>
    <font>
      <b/>
      <sz val="9"/>
      <name val="Arial"/>
      <family val="2"/>
      <charset val="238"/>
    </font>
    <font>
      <b/>
      <sz val="10"/>
      <name val="Arial"/>
      <family val="2"/>
      <charset val="238"/>
    </font>
    <font>
      <sz val="9"/>
      <name val="Arial"/>
      <family val="2"/>
      <charset val="238"/>
    </font>
    <font>
      <b/>
      <sz val="8"/>
      <name val="Arial"/>
      <family val="2"/>
      <charset val="238"/>
    </font>
    <font>
      <sz val="8"/>
      <color indexed="8"/>
      <name val="Arial"/>
      <family val="2"/>
      <charset val="238"/>
    </font>
    <font>
      <sz val="8"/>
      <name val="Arial"/>
      <family val="2"/>
      <charset val="238"/>
    </font>
    <font>
      <i/>
      <sz val="9"/>
      <name val="Arial"/>
      <family val="2"/>
      <charset val="238"/>
    </font>
    <font>
      <b/>
      <sz val="11"/>
      <name val="Arial"/>
      <family val="2"/>
      <charset val="238"/>
    </font>
    <font>
      <b/>
      <u/>
      <sz val="9"/>
      <name val="Arial"/>
      <family val="2"/>
      <charset val="238"/>
    </font>
    <font>
      <sz val="11"/>
      <color theme="1"/>
      <name val="Calibri"/>
      <family val="2"/>
      <charset val="238"/>
      <scheme val="minor"/>
    </font>
    <font>
      <sz val="11"/>
      <color rgb="FFFF0000"/>
      <name val="Calibri"/>
      <family val="2"/>
      <charset val="238"/>
      <scheme val="minor"/>
    </font>
    <font>
      <b/>
      <sz val="12"/>
      <color theme="1"/>
      <name val="Arial"/>
      <family val="2"/>
      <charset val="238"/>
    </font>
    <font>
      <b/>
      <sz val="9"/>
      <color theme="1"/>
      <name val="Arial"/>
      <family val="2"/>
      <charset val="238"/>
    </font>
    <font>
      <sz val="9"/>
      <color theme="1"/>
      <name val="Arial"/>
      <family val="2"/>
      <charset val="238"/>
    </font>
    <font>
      <sz val="8"/>
      <color theme="1"/>
      <name val="Arial"/>
      <family val="2"/>
      <charset val="238"/>
    </font>
    <font>
      <b/>
      <sz val="11"/>
      <name val="Calibri"/>
      <family val="2"/>
      <charset val="238"/>
      <scheme val="minor"/>
    </font>
    <font>
      <b/>
      <sz val="8"/>
      <color theme="1"/>
      <name val="Arial"/>
      <family val="2"/>
      <charset val="238"/>
    </font>
    <font>
      <sz val="9"/>
      <color rgb="FFFF0000"/>
      <name val="Arial"/>
      <family val="2"/>
      <charset val="238"/>
    </font>
    <font>
      <sz val="11"/>
      <name val="Calibri"/>
      <family val="2"/>
      <charset val="238"/>
      <scheme val="minor"/>
    </font>
    <font>
      <i/>
      <sz val="11"/>
      <name val="Calibri"/>
      <family val="2"/>
      <charset val="238"/>
      <scheme val="minor"/>
    </font>
    <font>
      <u/>
      <sz val="11"/>
      <name val="Calibri"/>
      <family val="2"/>
      <charset val="238"/>
      <scheme val="minor"/>
    </font>
    <font>
      <b/>
      <u/>
      <sz val="11"/>
      <name val="Calibri"/>
      <family val="2"/>
      <charset val="238"/>
      <scheme val="minor"/>
    </font>
    <font>
      <i/>
      <sz val="9"/>
      <color theme="1"/>
      <name val="Arial"/>
      <family val="2"/>
      <charset val="238"/>
    </font>
    <font>
      <sz val="6"/>
      <color theme="1"/>
      <name val="Arial"/>
      <family val="2"/>
      <charset val="238"/>
    </font>
    <font>
      <sz val="11"/>
      <color theme="1"/>
      <name val="Arial"/>
      <family val="2"/>
      <charset val="238"/>
    </font>
    <font>
      <sz val="11"/>
      <color rgb="FFFF0000"/>
      <name val="Arial"/>
      <family val="2"/>
      <charset val="238"/>
    </font>
    <font>
      <i/>
      <strike/>
      <sz val="9"/>
      <color rgb="FFFF0000"/>
      <name val="Arial"/>
      <family val="2"/>
      <charset val="238"/>
    </font>
    <font>
      <b/>
      <i/>
      <sz val="11"/>
      <name val="Calibri"/>
      <family val="2"/>
      <charset val="238"/>
      <scheme val="minor"/>
    </font>
    <font>
      <b/>
      <i/>
      <sz val="9"/>
      <color theme="1"/>
      <name val="Arial"/>
      <family val="2"/>
      <charset val="238"/>
    </font>
    <font>
      <i/>
      <sz val="8"/>
      <color theme="1"/>
      <name val="Arial"/>
      <family val="2"/>
      <charset val="238"/>
    </font>
    <font>
      <b/>
      <i/>
      <sz val="9"/>
      <name val="Calibri"/>
      <family val="2"/>
      <charset val="238"/>
      <scheme val="minor"/>
    </font>
    <font>
      <sz val="10"/>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1" fillId="0" borderId="0" applyFont="0" applyFill="0" applyBorder="0" applyAlignment="0" applyProtection="0"/>
    <xf numFmtId="9" fontId="11" fillId="0" borderId="0" applyFont="0" applyFill="0" applyBorder="0" applyAlignment="0" applyProtection="0"/>
  </cellStyleXfs>
  <cellXfs count="295">
    <xf numFmtId="0" fontId="0" fillId="0" borderId="0" xfId="0"/>
    <xf numFmtId="0" fontId="0" fillId="0" borderId="0" xfId="0"/>
    <xf numFmtId="164" fontId="11" fillId="0" borderId="0" xfId="1" applyFont="1"/>
    <xf numFmtId="164" fontId="0" fillId="0" borderId="0" xfId="0" applyNumberFormat="1"/>
    <xf numFmtId="165" fontId="0" fillId="0" borderId="0" xfId="0" applyNumberFormat="1"/>
    <xf numFmtId="166" fontId="0" fillId="0" borderId="0" xfId="0" applyNumberFormat="1"/>
    <xf numFmtId="2" fontId="0" fillId="0" borderId="0" xfId="0" applyNumberFormat="1"/>
    <xf numFmtId="1" fontId="0" fillId="0" borderId="0" xfId="0" applyNumberFormat="1"/>
    <xf numFmtId="0" fontId="13" fillId="2" borderId="0" xfId="0" applyFont="1" applyFill="1" applyBorder="1" applyAlignment="1">
      <alignment horizontal="center" vertical="center" wrapText="1"/>
    </xf>
    <xf numFmtId="0" fontId="14" fillId="3" borderId="1" xfId="0" applyFont="1" applyFill="1" applyBorder="1" applyAlignment="1" applyProtection="1">
      <alignment horizontal="center" vertical="center"/>
    </xf>
    <xf numFmtId="0" fontId="15" fillId="4" borderId="2" xfId="0" applyFont="1" applyFill="1" applyBorder="1" applyAlignment="1" applyProtection="1">
      <alignment vertical="center" wrapText="1"/>
      <protection locked="0"/>
    </xf>
    <xf numFmtId="0" fontId="15" fillId="4" borderId="3" xfId="0" applyFont="1" applyFill="1" applyBorder="1" applyAlignment="1" applyProtection="1">
      <alignment vertical="center" wrapText="1"/>
      <protection locked="0"/>
    </xf>
    <xf numFmtId="0" fontId="15" fillId="4" borderId="4" xfId="0" applyFont="1" applyFill="1" applyBorder="1" applyAlignment="1" applyProtection="1">
      <alignment vertical="center" wrapText="1"/>
      <protection locked="0"/>
    </xf>
    <xf numFmtId="0" fontId="14" fillId="2" borderId="0" xfId="0" applyFont="1" applyFill="1" applyBorder="1" applyAlignment="1">
      <alignment horizontal="left" vertical="center" wrapText="1"/>
    </xf>
    <xf numFmtId="0" fontId="14" fillId="2" borderId="0" xfId="0" applyFont="1" applyFill="1" applyBorder="1" applyAlignment="1">
      <alignment horizontal="center" vertical="center"/>
    </xf>
    <xf numFmtId="0" fontId="15" fillId="2" borderId="0" xfId="0" applyFont="1" applyFill="1" applyBorder="1" applyAlignment="1" applyProtection="1">
      <alignment vertical="center" wrapText="1"/>
      <protection locked="0"/>
    </xf>
    <xf numFmtId="0" fontId="15" fillId="0" borderId="0" xfId="0" applyFont="1" applyProtection="1"/>
    <xf numFmtId="0" fontId="0" fillId="0" borderId="0" xfId="0" applyProtection="1"/>
    <xf numFmtId="0" fontId="2" fillId="0" borderId="0" xfId="0" applyFont="1" applyProtection="1"/>
    <xf numFmtId="0" fontId="14" fillId="0" borderId="0" xfId="0" applyFont="1" applyProtection="1"/>
    <xf numFmtId="0" fontId="16" fillId="0" borderId="0" xfId="0" applyFont="1" applyAlignment="1" applyProtection="1">
      <alignment horizontal="left" wrapText="1"/>
    </xf>
    <xf numFmtId="0" fontId="17" fillId="0" borderId="0" xfId="0" applyFont="1" applyAlignment="1" applyProtection="1">
      <alignment wrapText="1"/>
    </xf>
    <xf numFmtId="0" fontId="15" fillId="0" borderId="0" xfId="0" applyFont="1" applyBorder="1" applyAlignment="1" applyProtection="1"/>
    <xf numFmtId="0" fontId="5" fillId="0" borderId="0" xfId="0" applyFont="1" applyBorder="1" applyAlignment="1" applyProtection="1">
      <alignment horizontal="justify" wrapText="1"/>
    </xf>
    <xf numFmtId="0" fontId="14" fillId="2" borderId="0" xfId="0" applyFont="1" applyFill="1" applyBorder="1" applyAlignment="1" applyProtection="1">
      <alignment horizontal="center" vertical="center"/>
    </xf>
    <xf numFmtId="0" fontId="15" fillId="2" borderId="0" xfId="0" applyFont="1" applyFill="1" applyBorder="1" applyAlignment="1" applyProtection="1">
      <alignment vertical="center" wrapText="1"/>
    </xf>
    <xf numFmtId="0" fontId="13" fillId="0" borderId="0" xfId="0" applyFont="1" applyAlignment="1">
      <alignment horizontal="center" vertical="center" wrapText="1"/>
    </xf>
    <xf numFmtId="0" fontId="5" fillId="0" borderId="0" xfId="0" applyFont="1" applyBorder="1" applyAlignment="1" applyProtection="1">
      <alignment wrapText="1"/>
    </xf>
    <xf numFmtId="0" fontId="14" fillId="3" borderId="5" xfId="0" applyFont="1" applyFill="1" applyBorder="1" applyAlignment="1" applyProtection="1">
      <alignment horizontal="center" vertical="center"/>
    </xf>
    <xf numFmtId="0" fontId="15" fillId="0" borderId="0" xfId="0" applyFont="1" applyBorder="1" applyAlignment="1" applyProtection="1">
      <alignment horizontal="right" vertical="center" indent="2"/>
    </xf>
    <xf numFmtId="0" fontId="15" fillId="0" borderId="0" xfId="0" applyFont="1" applyFill="1" applyBorder="1" applyAlignment="1" applyProtection="1">
      <alignment horizontal="right" vertical="center" indent="2"/>
    </xf>
    <xf numFmtId="164" fontId="14" fillId="0" borderId="0" xfId="1" applyNumberFormat="1" applyFont="1" applyFill="1" applyBorder="1" applyAlignment="1" applyProtection="1"/>
    <xf numFmtId="165" fontId="18" fillId="2" borderId="0" xfId="1" applyNumberFormat="1" applyFont="1" applyFill="1" applyBorder="1" applyAlignment="1" applyProtection="1"/>
    <xf numFmtId="0" fontId="14" fillId="0" borderId="0" xfId="0" applyFont="1" applyBorder="1" applyProtection="1"/>
    <xf numFmtId="14" fontId="14" fillId="4" borderId="1" xfId="0" applyNumberFormat="1" applyFont="1" applyFill="1" applyBorder="1" applyAlignment="1" applyProtection="1">
      <alignment horizontal="center" vertical="center"/>
      <protection locked="0"/>
    </xf>
    <xf numFmtId="0" fontId="15" fillId="4" borderId="1" xfId="0" applyFont="1" applyFill="1" applyBorder="1" applyAlignment="1" applyProtection="1">
      <alignment horizontal="center"/>
      <protection locked="0"/>
    </xf>
    <xf numFmtId="0" fontId="15" fillId="0" borderId="0" xfId="0" applyFont="1" applyFill="1" applyBorder="1" applyAlignment="1" applyProtection="1">
      <alignment vertical="center" wrapText="1"/>
    </xf>
    <xf numFmtId="0" fontId="15" fillId="0" borderId="0" xfId="0" applyFont="1" applyAlignment="1" applyProtection="1"/>
    <xf numFmtId="0" fontId="19" fillId="0" borderId="0" xfId="0" applyFont="1" applyProtection="1"/>
    <xf numFmtId="0" fontId="15" fillId="0" borderId="0" xfId="0" applyFont="1" applyFill="1" applyBorder="1" applyProtection="1"/>
    <xf numFmtId="0" fontId="0" fillId="0" borderId="0" xfId="0" applyAlignment="1" applyProtection="1">
      <alignment vertical="top"/>
    </xf>
    <xf numFmtId="0" fontId="0" fillId="0" borderId="0" xfId="0" applyAlignment="1" applyProtection="1">
      <alignment vertical="center"/>
    </xf>
    <xf numFmtId="2" fontId="0" fillId="0" borderId="0" xfId="0" applyNumberFormat="1" applyProtection="1"/>
    <xf numFmtId="0" fontId="0" fillId="0" borderId="0" xfId="0" applyBorder="1" applyProtection="1"/>
    <xf numFmtId="0" fontId="15" fillId="0" borderId="0" xfId="0" applyFont="1" applyBorder="1" applyAlignment="1" applyProtection="1">
      <alignment horizontal="lef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12" fillId="0" borderId="0" xfId="0" applyFont="1" applyProtection="1"/>
    <xf numFmtId="0" fontId="19" fillId="0" borderId="0" xfId="0" applyFont="1" applyAlignment="1" applyProtection="1"/>
    <xf numFmtId="49" fontId="15" fillId="4" borderId="6" xfId="0" applyNumberFormat="1" applyFont="1" applyFill="1" applyBorder="1" applyAlignment="1" applyProtection="1">
      <alignment horizontal="left" vertical="center" wrapText="1"/>
      <protection locked="0"/>
    </xf>
    <xf numFmtId="49" fontId="15" fillId="4" borderId="7" xfId="0" applyNumberFormat="1" applyFont="1" applyFill="1" applyBorder="1" applyAlignment="1" applyProtection="1">
      <alignment horizontal="left" vertical="center" wrapText="1"/>
      <protection locked="0"/>
    </xf>
    <xf numFmtId="49" fontId="15" fillId="4" borderId="8" xfId="0" applyNumberFormat="1" applyFont="1" applyFill="1" applyBorder="1" applyAlignment="1" applyProtection="1">
      <alignment horizontal="left" vertical="center" wrapText="1"/>
      <protection locked="0"/>
    </xf>
    <xf numFmtId="0" fontId="7" fillId="0" borderId="0" xfId="0" applyFont="1" applyBorder="1" applyAlignment="1" applyProtection="1">
      <alignment horizontal="left" vertical="center" wrapText="1"/>
    </xf>
    <xf numFmtId="2" fontId="12" fillId="0" borderId="0" xfId="0" applyNumberFormat="1" applyFont="1" applyProtection="1"/>
    <xf numFmtId="0" fontId="20" fillId="0" borderId="0" xfId="0" applyFont="1"/>
    <xf numFmtId="0" fontId="20" fillId="3" borderId="1" xfId="0" applyFont="1" applyFill="1" applyBorder="1"/>
    <xf numFmtId="0" fontId="20" fillId="0" borderId="9" xfId="0" applyFont="1" applyBorder="1" applyAlignment="1" applyProtection="1">
      <alignment horizontal="center"/>
      <protection locked="0"/>
    </xf>
    <xf numFmtId="14" fontId="20" fillId="0" borderId="0" xfId="0" applyNumberFormat="1" applyFont="1"/>
    <xf numFmtId="2" fontId="20" fillId="0" borderId="0" xfId="0" applyNumberFormat="1" applyFont="1"/>
    <xf numFmtId="14" fontId="20" fillId="0" borderId="1" xfId="0" applyNumberFormat="1" applyFont="1" applyBorder="1" applyAlignment="1" applyProtection="1">
      <alignment horizontal="center"/>
      <protection locked="0"/>
    </xf>
    <xf numFmtId="0" fontId="21" fillId="0" borderId="0" xfId="0" applyFont="1"/>
    <xf numFmtId="0" fontId="20" fillId="4" borderId="1" xfId="0" applyFont="1" applyFill="1" applyBorder="1" applyAlignment="1">
      <alignment horizontal="center"/>
    </xf>
    <xf numFmtId="0" fontId="20" fillId="0" borderId="0" xfId="0" applyFont="1" applyAlignment="1">
      <alignment horizontal="center"/>
    </xf>
    <xf numFmtId="0" fontId="20" fillId="0" borderId="1" xfId="0" applyFont="1" applyBorder="1" applyAlignment="1" applyProtection="1">
      <alignment horizontal="center"/>
      <protection locked="0"/>
    </xf>
    <xf numFmtId="1" fontId="20" fillId="3" borderId="1" xfId="0" applyNumberFormat="1" applyFont="1" applyFill="1" applyBorder="1" applyAlignment="1" applyProtection="1">
      <alignment horizontal="center"/>
    </xf>
    <xf numFmtId="0" fontId="20" fillId="0" borderId="0" xfId="0" applyFont="1" applyFill="1" applyAlignment="1">
      <alignment horizontal="center"/>
    </xf>
    <xf numFmtId="0" fontId="22" fillId="0" borderId="0" xfId="0" applyFont="1"/>
    <xf numFmtId="0" fontId="20" fillId="0" borderId="0" xfId="0" applyFont="1" applyFill="1"/>
    <xf numFmtId="0" fontId="21" fillId="0" borderId="0" xfId="0" applyFont="1" applyFill="1" applyBorder="1" applyAlignment="1">
      <alignment horizontal="right"/>
    </xf>
    <xf numFmtId="0" fontId="20" fillId="3" borderId="1" xfId="0" applyFont="1" applyFill="1" applyBorder="1" applyAlignment="1">
      <alignment horizontal="center"/>
    </xf>
    <xf numFmtId="0" fontId="20" fillId="4" borderId="1" xfId="0" applyFont="1" applyFill="1" applyBorder="1" applyAlignment="1" applyProtection="1">
      <alignment horizontal="center"/>
      <protection locked="0"/>
    </xf>
    <xf numFmtId="0" fontId="21" fillId="0" borderId="0" xfId="0" applyFont="1" applyAlignment="1">
      <alignment horizontal="right"/>
    </xf>
    <xf numFmtId="3" fontId="20" fillId="0" borderId="1" xfId="0" applyNumberFormat="1" applyFont="1" applyBorder="1" applyAlignment="1" applyProtection="1">
      <alignment horizontal="center"/>
      <protection locked="0"/>
    </xf>
    <xf numFmtId="0" fontId="20" fillId="0" borderId="1" xfId="0" applyFont="1" applyBorder="1" applyAlignment="1">
      <alignment horizontal="center"/>
    </xf>
    <xf numFmtId="0" fontId="20" fillId="0" borderId="10" xfId="0" applyFont="1" applyBorder="1" applyAlignment="1">
      <alignment horizontal="center"/>
    </xf>
    <xf numFmtId="0" fontId="20" fillId="0" borderId="0" xfId="0" applyFont="1" applyBorder="1"/>
    <xf numFmtId="0" fontId="20" fillId="3" borderId="11" xfId="0" applyFont="1" applyFill="1" applyBorder="1"/>
    <xf numFmtId="0" fontId="17" fillId="0" borderId="0" xfId="0" applyFont="1"/>
    <xf numFmtId="0" fontId="23" fillId="0" borderId="0" xfId="0" applyFont="1"/>
    <xf numFmtId="0" fontId="20" fillId="3" borderId="9" xfId="0" applyFont="1" applyFill="1" applyBorder="1"/>
    <xf numFmtId="0" fontId="22" fillId="0" borderId="0" xfId="0" applyFont="1" applyBorder="1" applyAlignment="1">
      <alignment horizontal="left"/>
    </xf>
    <xf numFmtId="0" fontId="20" fillId="2" borderId="0" xfId="0" applyFont="1" applyFill="1"/>
    <xf numFmtId="0" fontId="20" fillId="0" borderId="0" xfId="0" applyFont="1" applyAlignment="1">
      <alignment horizontal="right"/>
    </xf>
    <xf numFmtId="0" fontId="20" fillId="0" borderId="0" xfId="0" applyFont="1" applyBorder="1" applyAlignment="1">
      <alignment horizontal="right"/>
    </xf>
    <xf numFmtId="0" fontId="20" fillId="0" borderId="0" xfId="0" applyFont="1" applyFill="1" applyBorder="1"/>
    <xf numFmtId="14" fontId="15" fillId="4" borderId="1" xfId="0" applyNumberFormat="1" applyFont="1" applyFill="1" applyBorder="1" applyAlignment="1" applyProtection="1">
      <alignment horizontal="center"/>
      <protection locked="0"/>
    </xf>
    <xf numFmtId="0" fontId="17" fillId="2" borderId="0" xfId="0" applyFont="1" applyFill="1" applyAlignment="1" applyProtection="1">
      <alignment wrapText="1"/>
    </xf>
    <xf numFmtId="0" fontId="5" fillId="2" borderId="0" xfId="0" applyFont="1" applyFill="1" applyBorder="1" applyAlignment="1" applyProtection="1">
      <alignment horizontal="center" wrapText="1"/>
    </xf>
    <xf numFmtId="0" fontId="17" fillId="2" borderId="0" xfId="0" applyFont="1" applyFill="1" applyAlignment="1" applyProtection="1">
      <alignment horizontal="center" wrapText="1"/>
    </xf>
    <xf numFmtId="0" fontId="0" fillId="2" borderId="0" xfId="0" applyFill="1" applyProtection="1"/>
    <xf numFmtId="0" fontId="9" fillId="3" borderId="1" xfId="0" applyFont="1" applyFill="1" applyBorder="1" applyAlignment="1" applyProtection="1">
      <alignment horizontal="center" vertical="center" wrapText="1"/>
    </xf>
    <xf numFmtId="0" fontId="17" fillId="0" borderId="0" xfId="0" applyFont="1" applyAlignment="1" applyProtection="1">
      <alignment vertical="center" wrapText="1"/>
    </xf>
    <xf numFmtId="0" fontId="15" fillId="0" borderId="0" xfId="0" applyFont="1" applyAlignment="1" applyProtection="1">
      <alignment horizontal="center"/>
    </xf>
    <xf numFmtId="0" fontId="24" fillId="0" borderId="0" xfId="0" applyFont="1" applyAlignment="1" applyProtection="1">
      <alignment horizontal="center" wrapText="1"/>
    </xf>
    <xf numFmtId="0" fontId="18" fillId="0" borderId="0" xfId="0" applyFont="1" applyAlignment="1" applyProtection="1">
      <alignment horizontal="left" wrapText="1"/>
    </xf>
    <xf numFmtId="1" fontId="15" fillId="4" borderId="1" xfId="0" applyNumberFormat="1" applyFont="1" applyFill="1" applyBorder="1" applyAlignment="1" applyProtection="1">
      <alignment horizontal="center"/>
      <protection locked="0"/>
    </xf>
    <xf numFmtId="0" fontId="20" fillId="0" borderId="0" xfId="0" applyFont="1" applyProtection="1"/>
    <xf numFmtId="0" fontId="21" fillId="0" borderId="0" xfId="0" applyFont="1" applyFill="1" applyBorder="1" applyAlignment="1" applyProtection="1">
      <alignment horizontal="right"/>
    </xf>
    <xf numFmtId="0" fontId="17" fillId="3" borderId="1" xfId="0" applyFont="1" applyFill="1" applyBorder="1" applyAlignment="1" applyProtection="1">
      <alignment horizontal="center"/>
    </xf>
    <xf numFmtId="14" fontId="14" fillId="4" borderId="1" xfId="0" applyNumberFormat="1" applyFont="1" applyFill="1" applyBorder="1" applyAlignment="1" applyProtection="1">
      <alignment horizontal="center" vertical="center"/>
    </xf>
    <xf numFmtId="0" fontId="15" fillId="4"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xf>
    <xf numFmtId="0" fontId="25" fillId="3" borderId="2" xfId="0" applyFont="1" applyFill="1" applyBorder="1" applyAlignment="1">
      <alignment horizontal="center" vertical="center" wrapText="1"/>
    </xf>
    <xf numFmtId="0" fontId="26" fillId="0" borderId="0" xfId="0" applyFont="1" applyProtection="1"/>
    <xf numFmtId="2" fontId="26" fillId="0" borderId="0" xfId="0" applyNumberFormat="1" applyFont="1" applyProtection="1"/>
    <xf numFmtId="0" fontId="27" fillId="0" borderId="0" xfId="0" applyFont="1" applyProtection="1"/>
    <xf numFmtId="2" fontId="27" fillId="0" borderId="0" xfId="0" applyNumberFormat="1" applyFont="1" applyProtection="1"/>
    <xf numFmtId="0" fontId="9" fillId="0" borderId="0" xfId="0" applyFont="1" applyAlignment="1" applyProtection="1">
      <alignment wrapText="1"/>
    </xf>
    <xf numFmtId="0" fontId="26" fillId="0" borderId="0" xfId="0" applyFont="1" applyAlignment="1" applyProtection="1"/>
    <xf numFmtId="2" fontId="26" fillId="0" borderId="0" xfId="0" applyNumberFormat="1" applyFont="1" applyAlignment="1" applyProtection="1"/>
    <xf numFmtId="0" fontId="26" fillId="0" borderId="0" xfId="0" applyFont="1" applyAlignment="1" applyProtection="1">
      <alignment vertical="top"/>
    </xf>
    <xf numFmtId="0" fontId="26" fillId="0" borderId="0" xfId="0" applyFont="1" applyAlignment="1" applyProtection="1">
      <alignment vertical="center"/>
    </xf>
    <xf numFmtId="0" fontId="26" fillId="0" borderId="0" xfId="0" applyFont="1" applyBorder="1" applyProtection="1"/>
    <xf numFmtId="0" fontId="26" fillId="0" borderId="0" xfId="0" applyFont="1" applyAlignment="1">
      <alignment vertical="center"/>
    </xf>
    <xf numFmtId="0" fontId="14" fillId="2" borderId="0" xfId="0" applyFont="1" applyFill="1" applyBorder="1" applyAlignment="1">
      <alignment vertical="center" wrapText="1"/>
    </xf>
    <xf numFmtId="0" fontId="26" fillId="2" borderId="0" xfId="0" applyFont="1" applyFill="1" applyBorder="1" applyAlignment="1">
      <alignment vertical="center"/>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15" fillId="3" borderId="16" xfId="0" applyFont="1" applyFill="1" applyBorder="1" applyAlignment="1">
      <alignment vertical="center" wrapText="1"/>
    </xf>
    <xf numFmtId="0" fontId="15" fillId="2" borderId="0" xfId="0" applyFont="1" applyFill="1" applyBorder="1" applyAlignment="1">
      <alignment vertical="center" wrapText="1"/>
    </xf>
    <xf numFmtId="0" fontId="16" fillId="0" borderId="0" xfId="0" applyFont="1" applyAlignment="1">
      <alignment vertical="center" wrapText="1"/>
    </xf>
    <xf numFmtId="2" fontId="26" fillId="0" borderId="0" xfId="0" applyNumberFormat="1" applyFont="1" applyAlignment="1">
      <alignment vertical="center"/>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15" fillId="4" borderId="19" xfId="0" applyFont="1" applyFill="1" applyBorder="1" applyAlignment="1" applyProtection="1">
      <alignment vertical="center" wrapText="1"/>
      <protection locked="0"/>
    </xf>
    <xf numFmtId="0" fontId="15" fillId="4" borderId="6" xfId="0" applyFont="1" applyFill="1" applyBorder="1" applyAlignment="1" applyProtection="1">
      <alignment vertical="center" wrapText="1"/>
      <protection locked="0"/>
    </xf>
    <xf numFmtId="9" fontId="19" fillId="2" borderId="0" xfId="2" applyFont="1" applyFill="1" applyBorder="1" applyAlignment="1">
      <alignment vertical="center" wrapText="1"/>
    </xf>
    <xf numFmtId="0" fontId="16" fillId="0" borderId="0" xfId="0" applyFont="1" applyAlignment="1">
      <alignment vertical="center"/>
    </xf>
    <xf numFmtId="165" fontId="18" fillId="4" borderId="1" xfId="1" applyNumberFormat="1" applyFont="1" applyFill="1" applyBorder="1" applyAlignment="1" applyProtection="1">
      <alignment vertical="center"/>
      <protection locked="0"/>
    </xf>
    <xf numFmtId="0" fontId="15" fillId="4" borderId="1" xfId="0" applyFont="1" applyFill="1" applyBorder="1" applyAlignment="1" applyProtection="1">
      <alignment vertical="center" wrapText="1"/>
      <protection locked="0"/>
    </xf>
    <xf numFmtId="0" fontId="15" fillId="4" borderId="7" xfId="0" applyFont="1" applyFill="1" applyBorder="1" applyAlignment="1" applyProtection="1">
      <alignment vertical="center" wrapText="1"/>
      <protection locked="0"/>
    </xf>
    <xf numFmtId="9" fontId="15" fillId="2" borderId="0" xfId="2" applyFont="1" applyFill="1" applyBorder="1" applyAlignment="1">
      <alignment vertical="center" wrapText="1"/>
    </xf>
    <xf numFmtId="0" fontId="15" fillId="4" borderId="11" xfId="0" applyFont="1" applyFill="1" applyBorder="1" applyAlignment="1" applyProtection="1">
      <alignment vertical="center" wrapText="1"/>
      <protection locked="0"/>
    </xf>
    <xf numFmtId="0" fontId="15" fillId="4" borderId="8" xfId="0" applyFont="1" applyFill="1" applyBorder="1" applyAlignment="1" applyProtection="1">
      <alignment vertical="center" wrapText="1"/>
      <protection locked="0"/>
    </xf>
    <xf numFmtId="0" fontId="25" fillId="3" borderId="20"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25" xfId="0" applyFont="1" applyFill="1" applyBorder="1" applyAlignment="1">
      <alignment horizontal="center" vertical="center" wrapText="1"/>
    </xf>
    <xf numFmtId="1" fontId="4" fillId="4" borderId="6" xfId="2" applyNumberFormat="1" applyFont="1" applyFill="1" applyBorder="1" applyAlignment="1" applyProtection="1">
      <alignment vertical="center" wrapText="1"/>
      <protection locked="0"/>
    </xf>
    <xf numFmtId="1" fontId="4" fillId="4" borderId="7" xfId="2" applyNumberFormat="1" applyFont="1" applyFill="1" applyBorder="1" applyAlignment="1" applyProtection="1">
      <alignment vertical="center" wrapText="1"/>
      <protection locked="0"/>
    </xf>
    <xf numFmtId="1" fontId="4" fillId="4" borderId="8" xfId="2" applyNumberFormat="1" applyFont="1" applyFill="1" applyBorder="1" applyAlignment="1" applyProtection="1">
      <alignment vertical="center" wrapText="1"/>
      <protection locked="0"/>
    </xf>
    <xf numFmtId="0" fontId="25" fillId="3" borderId="20" xfId="0" applyFont="1" applyFill="1" applyBorder="1" applyAlignment="1" applyProtection="1">
      <alignment horizontal="center" vertical="center" wrapText="1"/>
    </xf>
    <xf numFmtId="0" fontId="25" fillId="3" borderId="21"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xf>
    <xf numFmtId="0" fontId="16" fillId="0" borderId="0" xfId="0" applyFont="1" applyAlignment="1" applyProtection="1">
      <alignment vertical="center"/>
    </xf>
    <xf numFmtId="0" fontId="25" fillId="3" borderId="23" xfId="0" applyFont="1" applyFill="1" applyBorder="1" applyAlignment="1" applyProtection="1">
      <alignment horizontal="center" vertical="center" wrapText="1"/>
    </xf>
    <xf numFmtId="0" fontId="25" fillId="3" borderId="18" xfId="0" applyFont="1" applyFill="1" applyBorder="1" applyAlignment="1" applyProtection="1">
      <alignment horizontal="center" vertical="center" wrapText="1"/>
    </xf>
    <xf numFmtId="9" fontId="4" fillId="2" borderId="0" xfId="2" applyFont="1" applyFill="1" applyBorder="1" applyAlignment="1" applyProtection="1">
      <alignment vertical="center" wrapText="1"/>
    </xf>
    <xf numFmtId="0" fontId="14" fillId="0" borderId="1" xfId="0" applyFont="1" applyBorder="1" applyAlignment="1" applyProtection="1">
      <alignment horizontal="left" vertical="center" wrapText="1" indent="1"/>
    </xf>
    <xf numFmtId="0" fontId="14" fillId="0" borderId="1" xfId="0" applyFont="1" applyBorder="1" applyAlignment="1" applyProtection="1">
      <alignment horizontal="left" vertical="center" indent="1"/>
    </xf>
    <xf numFmtId="0" fontId="14" fillId="0" borderId="1" xfId="0" applyFont="1" applyFill="1" applyBorder="1" applyAlignment="1" applyProtection="1">
      <alignment horizontal="left" vertical="center" indent="1"/>
    </xf>
    <xf numFmtId="0" fontId="2" fillId="0" borderId="0" xfId="0" applyFont="1" applyAlignment="1" applyProtection="1">
      <alignment horizontal="left" indent="1"/>
    </xf>
    <xf numFmtId="0" fontId="15" fillId="0" borderId="0" xfId="0" applyFont="1" applyAlignment="1" applyProtection="1">
      <alignment horizontal="left" indent="1"/>
    </xf>
    <xf numFmtId="0" fontId="26" fillId="0" borderId="0" xfId="0" applyFont="1" applyAlignment="1" applyProtection="1">
      <alignment horizontal="left" indent="1"/>
    </xf>
    <xf numFmtId="0" fontId="14" fillId="0" borderId="0" xfId="0" applyFont="1" applyAlignment="1" applyProtection="1">
      <alignment horizontal="left" indent="1"/>
    </xf>
    <xf numFmtId="49" fontId="15" fillId="4" borderId="1" xfId="0" applyNumberFormat="1" applyFont="1" applyFill="1" applyBorder="1" applyAlignment="1" applyProtection="1">
      <alignment horizontal="left" vertical="center" wrapText="1" indent="1"/>
      <protection locked="0"/>
    </xf>
    <xf numFmtId="0" fontId="15" fillId="0" borderId="0" xfId="0" applyFont="1" applyFill="1" applyBorder="1" applyAlignment="1" applyProtection="1">
      <alignment horizontal="left" vertical="center" wrapText="1" indent="1"/>
    </xf>
    <xf numFmtId="0" fontId="5" fillId="0" borderId="0" xfId="0" applyFont="1" applyBorder="1" applyAlignment="1" applyProtection="1">
      <alignment horizontal="left" wrapText="1" indent="1"/>
    </xf>
    <xf numFmtId="0" fontId="5" fillId="0" borderId="0" xfId="0" applyFont="1" applyBorder="1" applyAlignment="1" applyProtection="1">
      <alignment horizontal="left" indent="1"/>
    </xf>
    <xf numFmtId="0" fontId="15" fillId="4" borderId="1" xfId="0" applyFont="1" applyFill="1" applyBorder="1" applyAlignment="1" applyProtection="1">
      <alignment horizontal="center" vertical="center"/>
      <protection locked="0"/>
    </xf>
    <xf numFmtId="167" fontId="15" fillId="4" borderId="1" xfId="1" applyNumberFormat="1" applyFont="1" applyFill="1" applyBorder="1" applyAlignment="1" applyProtection="1">
      <alignment horizontal="right" vertical="center" indent="1"/>
      <protection locked="0"/>
    </xf>
    <xf numFmtId="167" fontId="15" fillId="5" borderId="26" xfId="1" applyNumberFormat="1" applyFont="1" applyFill="1" applyBorder="1" applyAlignment="1" applyProtection="1">
      <alignment horizontal="right" vertical="center" indent="1"/>
      <protection hidden="1"/>
    </xf>
    <xf numFmtId="167" fontId="15" fillId="5" borderId="27" xfId="1" applyNumberFormat="1" applyFont="1" applyFill="1" applyBorder="1" applyAlignment="1" applyProtection="1">
      <alignment horizontal="right" vertical="center" indent="1"/>
      <protection locked="0" hidden="1"/>
    </xf>
    <xf numFmtId="167" fontId="15" fillId="5" borderId="1" xfId="1" applyNumberFormat="1" applyFont="1" applyFill="1" applyBorder="1" applyAlignment="1" applyProtection="1">
      <alignment horizontal="right" vertical="center" indent="1"/>
      <protection locked="0" hidden="1"/>
    </xf>
    <xf numFmtId="167" fontId="15" fillId="3" borderId="1" xfId="1" applyNumberFormat="1" applyFont="1" applyFill="1" applyBorder="1" applyAlignment="1" applyProtection="1">
      <alignment horizontal="right" vertical="center" indent="1"/>
    </xf>
    <xf numFmtId="0" fontId="15" fillId="0" borderId="0" xfId="0" applyFont="1"/>
    <xf numFmtId="0" fontId="15" fillId="0" borderId="0" xfId="0" applyFont="1" applyAlignment="1">
      <alignment wrapText="1"/>
    </xf>
    <xf numFmtId="0" fontId="19" fillId="0" borderId="0" xfId="0" applyFont="1" applyAlignment="1"/>
    <xf numFmtId="0" fontId="15" fillId="0" borderId="0" xfId="0" applyFont="1" applyAlignment="1"/>
    <xf numFmtId="0" fontId="15" fillId="0" borderId="0" xfId="0" applyFont="1" applyAlignment="1">
      <alignment horizontal="left" wrapText="1"/>
    </xf>
    <xf numFmtId="0" fontId="19" fillId="0" borderId="0" xfId="0" applyFont="1" applyAlignment="1">
      <alignment wrapText="1"/>
    </xf>
    <xf numFmtId="0" fontId="27" fillId="0" borderId="0" xfId="0" applyFont="1" applyAlignment="1"/>
    <xf numFmtId="0" fontId="15" fillId="0" borderId="25" xfId="0" applyFont="1" applyBorder="1" applyAlignment="1">
      <alignment horizontal="left" vertical="center" wrapText="1" indent="1"/>
    </xf>
    <xf numFmtId="0" fontId="15" fillId="0" borderId="0" xfId="0" applyFont="1" applyAlignment="1">
      <alignment horizontal="left" wrapText="1" indent="1"/>
    </xf>
    <xf numFmtId="0" fontId="14" fillId="0" borderId="22" xfId="0" applyFont="1" applyBorder="1" applyAlignment="1">
      <alignment horizontal="left" vertical="center" wrapText="1" indent="1"/>
    </xf>
    <xf numFmtId="0" fontId="15" fillId="0" borderId="24" xfId="0" applyFont="1" applyBorder="1" applyAlignment="1">
      <alignment horizontal="left" wrapText="1" indent="1"/>
    </xf>
    <xf numFmtId="0" fontId="15" fillId="0" borderId="25" xfId="0" applyFont="1" applyBorder="1" applyAlignment="1">
      <alignment horizontal="left" wrapText="1" indent="1"/>
    </xf>
    <xf numFmtId="0" fontId="15" fillId="0" borderId="24" xfId="0" applyFont="1" applyBorder="1" applyAlignment="1">
      <alignment horizontal="left" vertical="center" wrapText="1" indent="1"/>
    </xf>
    <xf numFmtId="0" fontId="10" fillId="0" borderId="22" xfId="0" applyFont="1" applyBorder="1" applyAlignment="1">
      <alignment horizontal="center" vertical="center" wrapText="1"/>
    </xf>
    <xf numFmtId="2" fontId="0" fillId="0" borderId="42" xfId="0" applyNumberFormat="1" applyBorder="1" applyProtection="1"/>
    <xf numFmtId="2" fontId="0" fillId="0" borderId="10" xfId="0" applyNumberFormat="1" applyBorder="1" applyProtection="1"/>
    <xf numFmtId="2" fontId="0" fillId="0" borderId="0" xfId="0" applyNumberFormat="1" applyBorder="1" applyProtection="1"/>
    <xf numFmtId="2" fontId="0" fillId="0" borderId="28" xfId="0" applyNumberFormat="1" applyBorder="1" applyProtection="1"/>
    <xf numFmtId="0" fontId="0" fillId="0" borderId="44" xfId="0" applyBorder="1" applyProtection="1"/>
    <xf numFmtId="0" fontId="0" fillId="0" borderId="1" xfId="0" applyBorder="1" applyProtection="1"/>
    <xf numFmtId="1" fontId="0" fillId="0" borderId="0" xfId="0" applyNumberFormat="1" applyProtection="1"/>
    <xf numFmtId="2" fontId="14"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wrapText="1"/>
    </xf>
    <xf numFmtId="2" fontId="0" fillId="6" borderId="0" xfId="0" applyNumberFormat="1" applyFill="1" applyProtection="1"/>
    <xf numFmtId="167" fontId="15" fillId="3" borderId="1" xfId="1" applyNumberFormat="1" applyFont="1" applyFill="1" applyBorder="1" applyAlignment="1" applyProtection="1">
      <alignment horizontal="right" vertical="center" indent="1"/>
      <protection locked="0"/>
    </xf>
    <xf numFmtId="0" fontId="4" fillId="0" borderId="0" xfId="0" applyFont="1" applyBorder="1" applyAlignment="1" applyProtection="1">
      <alignment horizontal="right" indent="2"/>
    </xf>
    <xf numFmtId="0" fontId="4" fillId="0" borderId="28" xfId="0" applyFont="1" applyBorder="1" applyAlignment="1" applyProtection="1">
      <alignment horizontal="right" indent="2"/>
    </xf>
    <xf numFmtId="0" fontId="14" fillId="0" borderId="0" xfId="0" applyFont="1" applyAlignment="1" applyProtection="1">
      <alignment horizontal="center" wrapText="1"/>
    </xf>
    <xf numFmtId="0" fontId="26" fillId="0" borderId="27" xfId="0" applyFont="1" applyFill="1" applyBorder="1" applyAlignment="1" applyProtection="1">
      <alignment horizontal="center"/>
    </xf>
    <xf numFmtId="0" fontId="26" fillId="0" borderId="5" xfId="0" applyFont="1" applyFill="1" applyBorder="1" applyAlignment="1" applyProtection="1">
      <alignment horizontal="center"/>
    </xf>
    <xf numFmtId="0" fontId="15" fillId="4" borderId="27" xfId="0" applyFont="1" applyFill="1" applyBorder="1" applyAlignment="1" applyProtection="1">
      <alignment horizontal="left" vertical="center" wrapText="1" indent="1"/>
      <protection locked="0"/>
    </xf>
    <xf numFmtId="0" fontId="15" fillId="4" borderId="5" xfId="0" applyFont="1" applyFill="1" applyBorder="1" applyAlignment="1" applyProtection="1">
      <alignment horizontal="left" vertical="center" wrapText="1" indent="1"/>
      <protection locked="0"/>
    </xf>
    <xf numFmtId="0" fontId="15" fillId="3" borderId="1" xfId="0" applyFont="1" applyFill="1" applyBorder="1" applyAlignment="1" applyProtection="1">
      <alignment horizontal="center" vertical="center" wrapText="1"/>
    </xf>
    <xf numFmtId="0" fontId="14" fillId="0" borderId="0" xfId="0" applyFont="1" applyAlignment="1" applyProtection="1">
      <alignment wrapText="1"/>
    </xf>
    <xf numFmtId="0" fontId="14" fillId="0" borderId="0" xfId="0" applyFont="1" applyAlignment="1" applyProtection="1"/>
    <xf numFmtId="0" fontId="18" fillId="0" borderId="0" xfId="0" applyFont="1" applyBorder="1" applyAlignment="1" applyProtection="1">
      <alignment horizontal="left" vertical="top" wrapText="1" indent="1"/>
    </xf>
    <xf numFmtId="0" fontId="7" fillId="0" borderId="0" xfId="0" applyFont="1" applyBorder="1" applyAlignment="1" applyProtection="1">
      <alignment horizontal="left" vertical="center" wrapText="1" indent="1"/>
    </xf>
    <xf numFmtId="0" fontId="13" fillId="0" borderId="0" xfId="0" applyFont="1" applyBorder="1" applyAlignment="1" applyProtection="1">
      <alignment horizontal="center"/>
    </xf>
    <xf numFmtId="0" fontId="28" fillId="0" borderId="26" xfId="0" applyFont="1" applyBorder="1" applyAlignment="1" applyProtection="1">
      <alignment horizontal="center"/>
    </xf>
    <xf numFmtId="0" fontId="28" fillId="0" borderId="5" xfId="0" applyFont="1" applyBorder="1" applyAlignment="1" applyProtection="1">
      <alignment horizontal="center"/>
    </xf>
    <xf numFmtId="0" fontId="24" fillId="2" borderId="26" xfId="0" applyFont="1" applyFill="1" applyBorder="1" applyAlignment="1" applyProtection="1">
      <alignment horizontal="center"/>
    </xf>
    <xf numFmtId="0" fontId="24" fillId="2" borderId="5" xfId="0" applyFont="1" applyFill="1" applyBorder="1" applyAlignment="1" applyProtection="1">
      <alignment horizontal="center"/>
    </xf>
    <xf numFmtId="0" fontId="15" fillId="4" borderId="26" xfId="0" applyFont="1" applyFill="1" applyBorder="1" applyAlignment="1" applyProtection="1">
      <alignment horizontal="left" vertical="center" wrapText="1" indent="1"/>
      <protection locked="0"/>
    </xf>
    <xf numFmtId="0" fontId="1" fillId="0" borderId="0" xfId="0" applyFont="1" applyBorder="1" applyAlignment="1" applyProtection="1">
      <alignment horizontal="right" vertical="center" indent="1"/>
    </xf>
    <xf numFmtId="165" fontId="8" fillId="2" borderId="26" xfId="1" applyNumberFormat="1" applyFont="1" applyFill="1" applyBorder="1" applyAlignment="1" applyProtection="1">
      <alignment horizontal="center"/>
    </xf>
    <xf numFmtId="165" fontId="8" fillId="2" borderId="5" xfId="1" applyNumberFormat="1" applyFont="1" applyFill="1" applyBorder="1" applyAlignment="1" applyProtection="1">
      <alignment horizontal="center"/>
    </xf>
    <xf numFmtId="0" fontId="25" fillId="3" borderId="31"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14" fillId="3" borderId="29" xfId="0" applyFont="1" applyFill="1" applyBorder="1" applyAlignment="1" applyProtection="1">
      <alignment horizontal="center" vertical="center" wrapText="1"/>
    </xf>
    <xf numFmtId="0" fontId="14" fillId="3" borderId="30" xfId="0" applyFont="1" applyFill="1" applyBorder="1" applyAlignment="1" applyProtection="1">
      <alignment horizontal="center" vertical="center" wrapText="1"/>
    </xf>
    <xf numFmtId="0" fontId="25" fillId="3" borderId="31" xfId="0" applyFont="1" applyFill="1" applyBorder="1" applyAlignment="1" applyProtection="1">
      <alignment horizontal="center" vertical="center" wrapText="1"/>
    </xf>
    <xf numFmtId="0" fontId="25" fillId="3" borderId="32" xfId="0" applyFont="1" applyFill="1" applyBorder="1" applyAlignment="1" applyProtection="1">
      <alignment horizontal="center" vertical="center" wrapText="1"/>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25" fillId="3" borderId="36"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14" fillId="3" borderId="6"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25" fillId="3" borderId="35" xfId="0" applyFont="1" applyFill="1" applyBorder="1" applyAlignment="1" applyProtection="1">
      <alignment horizontal="center" vertical="center" wrapText="1"/>
    </xf>
    <xf numFmtId="0" fontId="25" fillId="3" borderId="36" xfId="0" applyFont="1" applyFill="1" applyBorder="1" applyAlignment="1" applyProtection="1">
      <alignment horizontal="center" vertical="center" wrapText="1"/>
    </xf>
    <xf numFmtId="0" fontId="25" fillId="3" borderId="37" xfId="0" applyFont="1" applyFill="1" applyBorder="1" applyAlignment="1" applyProtection="1">
      <alignment horizontal="center" vertical="center" wrapText="1"/>
    </xf>
    <xf numFmtId="0" fontId="25" fillId="3" borderId="33"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14" fillId="3" borderId="6" xfId="0" applyFont="1" applyFill="1" applyBorder="1" applyAlignment="1">
      <alignment horizontal="center" vertical="center"/>
    </xf>
    <xf numFmtId="0" fontId="14" fillId="3" borderId="8" xfId="0" applyFont="1" applyFill="1" applyBorder="1" applyAlignment="1">
      <alignment horizontal="center" vertical="center"/>
    </xf>
    <xf numFmtId="9" fontId="19" fillId="2" borderId="10" xfId="2" applyFont="1" applyFill="1" applyBorder="1" applyAlignment="1">
      <alignment vertical="center" wrapText="1"/>
    </xf>
    <xf numFmtId="0" fontId="26" fillId="0" borderId="0" xfId="0" applyFont="1" applyAlignment="1">
      <alignment vertical="center" wrapText="1"/>
    </xf>
    <xf numFmtId="0" fontId="14" fillId="3" borderId="36" xfId="0" applyFont="1" applyFill="1" applyBorder="1" applyAlignment="1">
      <alignment horizontal="left" vertical="center" wrapText="1"/>
    </xf>
    <xf numFmtId="0" fontId="14" fillId="3" borderId="37" xfId="0" applyFont="1" applyFill="1" applyBorder="1" applyAlignment="1">
      <alignment horizontal="left" vertical="center" wrapText="1"/>
    </xf>
    <xf numFmtId="0" fontId="3" fillId="0" borderId="0" xfId="0" applyFont="1" applyAlignment="1">
      <alignment horizontal="center" vertical="center" wrapText="1"/>
    </xf>
    <xf numFmtId="0" fontId="14" fillId="3" borderId="36"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19" fillId="0" borderId="0" xfId="0" applyFont="1" applyAlignment="1">
      <alignment wrapText="1"/>
    </xf>
    <xf numFmtId="0" fontId="15" fillId="0" borderId="0" xfId="0" applyFont="1" applyAlignment="1">
      <alignment wrapText="1"/>
    </xf>
    <xf numFmtId="0" fontId="27" fillId="0" borderId="0" xfId="0" applyFont="1" applyAlignment="1">
      <alignment wrapText="1"/>
    </xf>
    <xf numFmtId="0" fontId="27" fillId="0" borderId="0" xfId="0" applyFont="1" applyAlignment="1"/>
    <xf numFmtId="0" fontId="14" fillId="0" borderId="0" xfId="0" applyFont="1" applyAlignment="1" applyProtection="1">
      <alignment horizontal="left" wrapText="1"/>
    </xf>
    <xf numFmtId="0" fontId="14" fillId="0" borderId="0" xfId="0" applyFont="1" applyAlignment="1" applyProtection="1">
      <alignment horizontal="left"/>
    </xf>
    <xf numFmtId="0" fontId="15" fillId="4" borderId="27" xfId="0" applyFont="1" applyFill="1" applyBorder="1" applyAlignment="1" applyProtection="1">
      <alignment horizontal="left" vertical="center" wrapText="1"/>
      <protection locked="0"/>
    </xf>
    <xf numFmtId="0" fontId="15" fillId="4" borderId="26" xfId="0" applyFont="1" applyFill="1" applyBorder="1" applyAlignment="1" applyProtection="1">
      <alignment horizontal="left" vertical="center" wrapText="1"/>
      <protection locked="0"/>
    </xf>
    <xf numFmtId="0" fontId="15" fillId="4" borderId="5" xfId="0" applyFont="1" applyFill="1" applyBorder="1" applyAlignment="1" applyProtection="1">
      <alignment horizontal="left" vertical="center" wrapText="1"/>
      <protection locked="0"/>
    </xf>
    <xf numFmtId="0" fontId="2" fillId="0" borderId="0" xfId="0" applyFont="1" applyBorder="1" applyAlignment="1" applyProtection="1">
      <alignment horizontal="right" indent="2"/>
    </xf>
    <xf numFmtId="0" fontId="2" fillId="0" borderId="28" xfId="0" applyFont="1" applyBorder="1" applyAlignment="1" applyProtection="1">
      <alignment horizontal="right" indent="2"/>
    </xf>
    <xf numFmtId="0" fontId="24" fillId="0" borderId="0" xfId="0" applyFont="1" applyAlignment="1" applyProtection="1">
      <alignment horizontal="center"/>
    </xf>
    <xf numFmtId="0" fontId="30" fillId="0" borderId="0" xfId="0" applyFont="1" applyAlignment="1" applyProtection="1">
      <alignment horizontal="center" wrapText="1"/>
    </xf>
    <xf numFmtId="0" fontId="31" fillId="0" borderId="41" xfId="0" applyFont="1" applyBorder="1" applyAlignment="1" applyProtection="1">
      <alignment horizontal="left" vertical="center" wrapText="1"/>
    </xf>
    <xf numFmtId="0" fontId="0" fillId="0" borderId="27"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7" fillId="0" borderId="0" xfId="0" applyFont="1" applyBorder="1" applyAlignment="1" applyProtection="1">
      <alignment horizontal="left" vertical="center" wrapText="1"/>
    </xf>
    <xf numFmtId="0" fontId="2" fillId="0" borderId="0" xfId="0" applyFont="1" applyBorder="1" applyAlignment="1" applyProtection="1">
      <alignment horizontal="left" wrapText="1" indent="2"/>
    </xf>
    <xf numFmtId="0" fontId="2" fillId="0" borderId="28" xfId="0" applyFont="1" applyBorder="1" applyAlignment="1" applyProtection="1">
      <alignment horizontal="left" wrapText="1" indent="2"/>
    </xf>
    <xf numFmtId="0" fontId="15" fillId="3" borderId="1" xfId="0" applyFont="1" applyFill="1" applyBorder="1" applyAlignment="1" applyProtection="1">
      <alignment horizontal="center" vertical="center" wrapText="1"/>
      <protection locked="0"/>
    </xf>
    <xf numFmtId="0" fontId="15" fillId="3" borderId="27"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7" fillId="0" borderId="0" xfId="0" applyFont="1" applyAlignment="1" applyProtection="1">
      <alignment horizontal="left" vertical="center" wrapText="1"/>
    </xf>
    <xf numFmtId="0" fontId="20" fillId="3" borderId="27" xfId="0" applyFont="1" applyFill="1" applyBorder="1" applyAlignment="1" applyProtection="1">
      <alignment horizontal="center"/>
    </xf>
    <xf numFmtId="0" fontId="20" fillId="3" borderId="5" xfId="0" applyFont="1" applyFill="1" applyBorder="1" applyAlignment="1" applyProtection="1">
      <alignment horizontal="center"/>
    </xf>
    <xf numFmtId="0" fontId="32" fillId="0" borderId="41" xfId="0" applyFont="1" applyBorder="1" applyAlignment="1" applyProtection="1">
      <alignment horizontal="center" wrapText="1"/>
    </xf>
    <xf numFmtId="0" fontId="29" fillId="0" borderId="27" xfId="0" applyFont="1" applyBorder="1" applyAlignment="1" applyProtection="1">
      <alignment horizontal="center" wrapText="1"/>
    </xf>
    <xf numFmtId="0" fontId="29" fillId="0" borderId="26" xfId="0" applyFont="1" applyBorder="1" applyAlignment="1" applyProtection="1">
      <alignment horizontal="center" wrapText="1"/>
    </xf>
    <xf numFmtId="0" fontId="29" fillId="0" borderId="5" xfId="0" applyFont="1" applyBorder="1" applyAlignment="1" applyProtection="1">
      <alignment horizontal="center" wrapText="1"/>
    </xf>
    <xf numFmtId="0" fontId="17" fillId="2" borderId="27" xfId="0" applyFont="1" applyFill="1" applyBorder="1" applyAlignment="1" applyProtection="1">
      <alignment horizontal="center"/>
    </xf>
    <xf numFmtId="0" fontId="17" fillId="2" borderId="5" xfId="0" applyFont="1" applyFill="1" applyBorder="1" applyAlignment="1" applyProtection="1">
      <alignment horizontal="center"/>
    </xf>
    <xf numFmtId="0" fontId="20" fillId="0" borderId="27" xfId="0" applyFont="1" applyBorder="1" applyAlignment="1" applyProtection="1">
      <alignment horizontal="center"/>
      <protection locked="0"/>
    </xf>
    <xf numFmtId="0" fontId="20" fillId="0" borderId="26"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4" borderId="1" xfId="0" applyFont="1" applyFill="1" applyBorder="1" applyAlignment="1">
      <alignment horizontal="center"/>
    </xf>
    <xf numFmtId="0" fontId="20" fillId="0" borderId="42" xfId="0" applyFont="1" applyBorder="1" applyAlignment="1" applyProtection="1">
      <alignment horizontal="left" vertical="top" wrapText="1"/>
      <protection locked="0"/>
    </xf>
    <xf numFmtId="0" fontId="20" fillId="0" borderId="41" xfId="0" applyFont="1" applyBorder="1" applyAlignment="1" applyProtection="1">
      <alignment horizontal="left" vertical="top" wrapText="1"/>
      <protection locked="0"/>
    </xf>
    <xf numFmtId="0" fontId="20" fillId="0" borderId="43"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20" fillId="0" borderId="44" xfId="0" applyFont="1" applyBorder="1" applyAlignment="1" applyProtection="1">
      <alignment horizontal="left" vertical="top" wrapText="1"/>
      <protection locked="0"/>
    </xf>
    <xf numFmtId="0" fontId="20" fillId="0" borderId="45" xfId="0" applyFont="1" applyBorder="1" applyAlignment="1" applyProtection="1">
      <alignment horizontal="left" vertical="top" wrapText="1"/>
      <protection locked="0"/>
    </xf>
    <xf numFmtId="0" fontId="20" fillId="0" borderId="46" xfId="0" applyFont="1" applyBorder="1" applyAlignment="1" applyProtection="1">
      <alignment horizontal="left" vertical="top" wrapText="1"/>
      <protection locked="0"/>
    </xf>
    <xf numFmtId="0" fontId="20" fillId="0" borderId="0" xfId="0" applyFont="1" applyFill="1" applyBorder="1" applyAlignment="1">
      <alignment horizontal="center"/>
    </xf>
    <xf numFmtId="0" fontId="33" fillId="0" borderId="0" xfId="0" applyFont="1" applyAlignment="1">
      <alignment vertical="top" wrapText="1"/>
    </xf>
    <xf numFmtId="0" fontId="20" fillId="0" borderId="0" xfId="0" applyFont="1" applyAlignment="1">
      <alignment vertical="top"/>
    </xf>
  </cellXfs>
  <cellStyles count="3">
    <cellStyle name="Migliaia" xfId="1" builtinId="3"/>
    <cellStyle name="Normale" xfId="0" builtinId="0"/>
    <cellStyle name="Percentuale" xfId="2" builtinId="5"/>
  </cellStyles>
  <dxfs count="4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theme="9" tint="0.79998168889431442"/>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ont>
        <color rgb="FFFF0000"/>
      </font>
      <fill>
        <patternFill>
          <bgColor theme="9" tint="0.79998168889431442"/>
        </patternFill>
      </fill>
    </dxf>
    <dxf>
      <font>
        <color theme="0" tint="-0.14996795556505021"/>
      </font>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410883</xdr:colOff>
      <xdr:row>1</xdr:row>
      <xdr:rowOff>37353</xdr:rowOff>
    </xdr:from>
    <xdr:to>
      <xdr:col>18</xdr:col>
      <xdr:colOff>207870</xdr:colOff>
      <xdr:row>8</xdr:row>
      <xdr:rowOff>34365</xdr:rowOff>
    </xdr:to>
    <xdr:sp macro="" textlink="">
      <xdr:nvSpPr>
        <xdr:cNvPr id="2" name="CasellaDiTesto 1">
          <a:extLst>
            <a:ext uri="{FF2B5EF4-FFF2-40B4-BE49-F238E27FC236}">
              <a16:creationId xmlns:a16="http://schemas.microsoft.com/office/drawing/2014/main" id="{61283B1C-09F3-4D20-9753-D74A9F0C759E}"/>
            </a:ext>
          </a:extLst>
        </xdr:cNvPr>
        <xdr:cNvSpPr txBox="1"/>
      </xdr:nvSpPr>
      <xdr:spPr>
        <a:xfrm>
          <a:off x="6596530" y="343647"/>
          <a:ext cx="3838575" cy="124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b="1" i="1">
              <a:solidFill>
                <a:schemeClr val="dk1"/>
              </a:solidFill>
              <a:effectLst/>
              <a:latin typeface="+mn-lt"/>
              <a:ea typeface="+mn-ea"/>
              <a:cs typeface="+mn-cs"/>
            </a:rPr>
            <a:t>Il presente documento è stato tradotto liberamente dalla Camera di Commercio Italo-Ceca a mero scopo informativo e illustrativo. Pertanto, non può essere utilizzato per la presentazione formale del documento. Per ogni dubbio, si prega di fare riferimento esclusivamente alla versione originale del documento in lingua ceca</a:t>
          </a:r>
          <a:r>
            <a:rPr lang="cs-CZ" sz="1100" b="1" i="1">
              <a:solidFill>
                <a:schemeClr val="dk1"/>
              </a:solidFill>
              <a:effectLst/>
              <a:latin typeface="+mn-lt"/>
              <a:ea typeface="+mn-ea"/>
              <a:cs typeface="+mn-cs"/>
            </a:rPr>
            <a:t>.</a:t>
          </a:r>
          <a:endParaRPr lang="cs-CZ" sz="1100" b="1"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mzrb.cz/file/161/download/CMZRB_Prohlaseni_velikost_podni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HLÁŠENÍ"/>
      <sheetName val="SKUPINA"/>
      <sheetName val="Údaje za jednotlivé podniky (2"/>
      <sheetName val="List1"/>
    </sheetNames>
    <sheetDataSet>
      <sheetData sheetId="0"/>
      <sheetData sheetId="1"/>
      <sheetData sheetId="2"/>
      <sheetData sheetId="3">
        <row r="1">
          <cell r="A1" t="str">
            <v>ANO</v>
          </cell>
          <cell r="B1">
            <v>2016</v>
          </cell>
          <cell r="C1" t="str">
            <v>ANO</v>
          </cell>
        </row>
        <row r="2">
          <cell r="A2" t="str">
            <v>NE</v>
          </cell>
          <cell r="B2">
            <v>2017</v>
          </cell>
          <cell r="C2" t="str">
            <v>NE</v>
          </cell>
          <cell r="E2" t="str">
            <v>MALÝ</v>
          </cell>
        </row>
        <row r="3">
          <cell r="E3" t="str">
            <v>STŘEDNÍ</v>
          </cell>
        </row>
        <row r="4">
          <cell r="E4" t="str">
            <v>VELKÝ</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A90"/>
  <sheetViews>
    <sheetView showGridLines="0" tabSelected="1" zoomScale="85" zoomScaleNormal="85" zoomScaleSheetLayoutView="85" zoomScalePageLayoutView="115" workbookViewId="0">
      <selection activeCell="C22" sqref="C22"/>
    </sheetView>
  </sheetViews>
  <sheetFormatPr defaultColWidth="9.1796875" defaultRowHeight="14" x14ac:dyDescent="0.3"/>
  <cols>
    <col min="1" max="1" width="39.54296875" style="103" customWidth="1"/>
    <col min="2" max="2" width="17.81640625" style="103" customWidth="1"/>
    <col min="3" max="3" width="16.1796875" style="103" customWidth="1"/>
    <col min="4" max="4" width="15" style="103" customWidth="1"/>
    <col min="5" max="5" width="11.453125" style="103" hidden="1" customWidth="1"/>
    <col min="6" max="6" width="11.54296875" style="103" hidden="1" customWidth="1"/>
    <col min="7" max="7" width="13.453125" style="103" hidden="1" customWidth="1"/>
    <col min="8" max="8" width="18.54296875" style="103" hidden="1" customWidth="1"/>
    <col min="9" max="10" width="11.81640625" style="103" hidden="1" customWidth="1"/>
    <col min="11" max="11" width="18.54296875" style="103" hidden="1" customWidth="1"/>
    <col min="12" max="12" width="11.81640625" style="103" hidden="1" customWidth="1"/>
    <col min="13" max="13" width="11.81640625" style="103" customWidth="1"/>
    <col min="14" max="16" width="9.1796875" style="103" customWidth="1"/>
    <col min="17" max="24" width="9.1796875" style="103"/>
    <col min="25" max="27" width="9.54296875" style="103" bestFit="1" customWidth="1"/>
    <col min="28" max="16384" width="9.1796875" style="103"/>
  </cols>
  <sheetData>
    <row r="1" spans="1:27" ht="24" customHeight="1" x14ac:dyDescent="0.3">
      <c r="A1" s="203" t="s">
        <v>0</v>
      </c>
      <c r="B1" s="204"/>
      <c r="C1" s="204"/>
      <c r="D1" s="204"/>
    </row>
    <row r="2" spans="1:27" x14ac:dyDescent="0.3">
      <c r="A2" s="156" t="s">
        <v>1</v>
      </c>
      <c r="B2" s="157"/>
      <c r="C2" s="157"/>
      <c r="D2" s="158"/>
    </row>
    <row r="3" spans="1:27" ht="16.5" customHeight="1" x14ac:dyDescent="0.3">
      <c r="A3" s="200"/>
      <c r="B3" s="212"/>
      <c r="C3" s="212"/>
      <c r="D3" s="201"/>
    </row>
    <row r="4" spans="1:27" ht="16.5" customHeight="1" x14ac:dyDescent="0.3">
      <c r="A4" s="159" t="s">
        <v>2</v>
      </c>
      <c r="B4" s="157"/>
      <c r="C4" s="157"/>
      <c r="D4" s="158"/>
    </row>
    <row r="5" spans="1:27" ht="16.5" customHeight="1" x14ac:dyDescent="0.3">
      <c r="A5" s="160"/>
      <c r="B5" s="161"/>
      <c r="C5" s="161"/>
      <c r="D5" s="161"/>
    </row>
    <row r="6" spans="1:27" ht="10" customHeight="1" x14ac:dyDescent="0.3">
      <c r="A6" s="20"/>
      <c r="B6" s="20"/>
      <c r="C6" s="20"/>
    </row>
    <row r="7" spans="1:27" ht="16.5" customHeight="1" x14ac:dyDescent="0.35">
      <c r="A7" s="207" t="s">
        <v>3</v>
      </c>
      <c r="B7" s="207"/>
      <c r="C7" s="207"/>
      <c r="D7" s="207"/>
    </row>
    <row r="8" spans="1:27" ht="8.15" customHeight="1" x14ac:dyDescent="0.3">
      <c r="A8" s="16"/>
      <c r="B8" s="16"/>
      <c r="C8" s="16"/>
    </row>
    <row r="9" spans="1:27" ht="17.25" customHeight="1" x14ac:dyDescent="0.3">
      <c r="A9" s="195" t="s">
        <v>4</v>
      </c>
      <c r="B9" s="195"/>
      <c r="C9" s="196"/>
      <c r="D9" s="164"/>
      <c r="Y9" s="104"/>
      <c r="Z9" s="104"/>
      <c r="AA9" s="104"/>
    </row>
    <row r="10" spans="1:27" ht="17.25" customHeight="1" x14ac:dyDescent="0.3">
      <c r="A10" s="195" t="s">
        <v>5</v>
      </c>
      <c r="B10" s="195"/>
      <c r="C10" s="196"/>
      <c r="D10" s="164"/>
      <c r="Y10" s="104"/>
      <c r="Z10" s="104"/>
      <c r="AA10" s="104"/>
    </row>
    <row r="11" spans="1:27" ht="17.25" customHeight="1" x14ac:dyDescent="0.3">
      <c r="A11" s="195" t="s">
        <v>6</v>
      </c>
      <c r="B11" s="195"/>
      <c r="C11" s="196"/>
      <c r="D11" s="164">
        <v>2018</v>
      </c>
      <c r="Q11" s="105"/>
      <c r="R11" s="105"/>
      <c r="S11" s="105"/>
      <c r="T11" s="105"/>
      <c r="U11" s="105"/>
      <c r="V11" s="105"/>
      <c r="W11" s="105"/>
      <c r="X11" s="105"/>
      <c r="Y11" s="106"/>
      <c r="Z11" s="106"/>
      <c r="AA11" s="104"/>
    </row>
    <row r="12" spans="1:27" ht="15.75" customHeight="1" x14ac:dyDescent="0.3">
      <c r="A12" s="20"/>
      <c r="B12" s="20"/>
      <c r="C12" s="20"/>
      <c r="Y12" s="104"/>
      <c r="Z12" s="104"/>
      <c r="AA12" s="104"/>
    </row>
    <row r="13" spans="1:27" ht="17.25" customHeight="1" x14ac:dyDescent="0.3">
      <c r="A13" s="197" t="s">
        <v>7</v>
      </c>
      <c r="B13" s="197"/>
      <c r="C13" s="197"/>
      <c r="D13" s="197"/>
      <c r="Y13" s="104"/>
      <c r="Z13" s="104"/>
      <c r="AA13" s="104"/>
    </row>
    <row r="14" spans="1:27" ht="14.25" customHeight="1" x14ac:dyDescent="0.3">
      <c r="A14" s="20"/>
      <c r="B14" s="20"/>
      <c r="C14" s="20"/>
      <c r="Y14" s="104"/>
      <c r="Z14" s="104"/>
      <c r="AA14" s="104"/>
    </row>
    <row r="15" spans="1:27" s="16" customFormat="1" ht="20.25" customHeight="1" x14ac:dyDescent="0.25">
      <c r="A15" s="101" t="s">
        <v>8</v>
      </c>
      <c r="B15" s="28">
        <f>IF(D11="","",D11)</f>
        <v>2018</v>
      </c>
      <c r="C15" s="9">
        <f>IF(B15="","",B15-1)</f>
        <v>2017</v>
      </c>
      <c r="D15" s="9" t="str">
        <f>IF(B28&lt;&gt;C28,C15-1,"")</f>
        <v/>
      </c>
    </row>
    <row r="16" spans="1:27" s="16" customFormat="1" ht="5.15" customHeight="1" x14ac:dyDescent="0.3">
      <c r="A16" s="33"/>
      <c r="B16" s="208"/>
      <c r="C16" s="208"/>
      <c r="D16" s="209"/>
    </row>
    <row r="17" spans="1:23" s="37" customFormat="1" ht="31.5" customHeight="1" x14ac:dyDescent="0.25">
      <c r="A17" s="153" t="s">
        <v>9</v>
      </c>
      <c r="B17" s="165"/>
      <c r="C17" s="165"/>
      <c r="D17" s="194"/>
      <c r="Q17" s="48"/>
    </row>
    <row r="18" spans="1:23" s="37" customFormat="1" ht="31.5" customHeight="1" x14ac:dyDescent="0.25">
      <c r="A18" s="153" t="s">
        <v>10</v>
      </c>
      <c r="B18" s="165"/>
      <c r="C18" s="165"/>
      <c r="D18" s="194"/>
      <c r="Q18" s="48"/>
    </row>
    <row r="19" spans="1:23" s="37" customFormat="1" ht="31.5" customHeight="1" x14ac:dyDescent="0.25">
      <c r="A19" s="153" t="s">
        <v>11</v>
      </c>
      <c r="B19" s="165"/>
      <c r="C19" s="165"/>
      <c r="D19" s="194"/>
      <c r="Q19" s="48"/>
    </row>
    <row r="20" spans="1:23" s="16" customFormat="1" ht="9.75" customHeight="1" x14ac:dyDescent="0.3">
      <c r="A20" s="29"/>
      <c r="B20" s="214"/>
      <c r="C20" s="214"/>
      <c r="D20" s="215"/>
      <c r="N20" s="38"/>
      <c r="O20" s="38"/>
    </row>
    <row r="21" spans="1:23" s="37" customFormat="1" ht="19.5" customHeight="1" x14ac:dyDescent="0.25">
      <c r="A21" s="153" t="s">
        <v>12</v>
      </c>
      <c r="B21" s="166" t="str">
        <f>IF(B17="","",B17+SKUPINA!D6)</f>
        <v/>
      </c>
      <c r="C21" s="167" t="str">
        <f>IF(C17="","",C17+SKUPINA!M6)</f>
        <v/>
      </c>
      <c r="D21" s="168" t="str">
        <f>IF(D17="","",D17+SKUPINA!W6)</f>
        <v/>
      </c>
      <c r="Q21" s="48"/>
    </row>
    <row r="22" spans="1:23" s="37" customFormat="1" ht="19.5" customHeight="1" x14ac:dyDescent="0.25">
      <c r="A22" s="154" t="s">
        <v>13</v>
      </c>
      <c r="B22" s="166" t="str">
        <f>IF(B18="","",B18+SKUPINA!E6)</f>
        <v/>
      </c>
      <c r="C22" s="168" t="str">
        <f>IF(C18="","",C18+SKUPINA!N6)</f>
        <v/>
      </c>
      <c r="D22" s="168" t="str">
        <f>IF(D18="","",D18+SKUPINA!X6)</f>
        <v/>
      </c>
      <c r="Q22" s="48"/>
      <c r="R22" s="48"/>
      <c r="S22" s="48"/>
      <c r="T22" s="48"/>
      <c r="U22" s="48"/>
    </row>
    <row r="23" spans="1:23" s="37" customFormat="1" ht="19.5" customHeight="1" x14ac:dyDescent="0.25">
      <c r="A23" s="154" t="s">
        <v>14</v>
      </c>
      <c r="B23" s="166" t="str">
        <f>IF(B19="","",B19+SKUPINA!F6)</f>
        <v/>
      </c>
      <c r="C23" s="168" t="str">
        <f>IF(C19="","",C19+SKUPINA!O6)</f>
        <v/>
      </c>
      <c r="D23" s="168" t="str">
        <f>IF(D19="","",D19+SKUPINA!Y6)</f>
        <v/>
      </c>
      <c r="Q23" s="48"/>
      <c r="R23" s="48"/>
      <c r="S23" s="48"/>
      <c r="T23" s="48"/>
      <c r="U23" s="48"/>
      <c r="V23" s="48"/>
      <c r="W23" s="48"/>
    </row>
    <row r="24" spans="1:23" s="16" customFormat="1" ht="16.5" customHeight="1" x14ac:dyDescent="0.3">
      <c r="A24" s="29"/>
      <c r="B24" s="210" t="s">
        <v>25</v>
      </c>
      <c r="C24" s="210"/>
      <c r="D24" s="211"/>
    </row>
    <row r="25" spans="1:23" s="37" customFormat="1" ht="19.5" customHeight="1" x14ac:dyDescent="0.25">
      <c r="A25" s="155" t="s">
        <v>15</v>
      </c>
      <c r="B25" s="169" t="str">
        <f>IFERROR(IF($B$15=2019,B22/List1!$C$10,B22/List1!$C$11),"")</f>
        <v/>
      </c>
      <c r="C25" s="169" t="str">
        <f>IFERROR(IF($C$15=2018,C22/List1!$C$11,C22/List1!$C$12),"")</f>
        <v/>
      </c>
      <c r="D25" s="169" t="str">
        <f>IFERROR(IF($D$15=2017,D22/List1!$C$12,D22/List1!$C$13),"")</f>
        <v/>
      </c>
    </row>
    <row r="26" spans="1:23" s="37" customFormat="1" ht="19.5" customHeight="1" x14ac:dyDescent="0.25">
      <c r="A26" s="155" t="s">
        <v>16</v>
      </c>
      <c r="B26" s="169" t="str">
        <f>IFERROR(IF($B$15=2019,B23/List1!$C$10,B23/List1!$C$11),"")</f>
        <v/>
      </c>
      <c r="C26" s="169" t="str">
        <f>IFERROR(IF($C$15=2018,C23/List1!$C$11,C23/List1!$C$12),"")</f>
        <v/>
      </c>
      <c r="D26" s="169" t="str">
        <f>IFERROR(IF($D$15=2017,D23/List1!$C$12,D23/List1!$C$13),"")</f>
        <v/>
      </c>
    </row>
    <row r="27" spans="1:23" s="39" customFormat="1" ht="5.15" customHeight="1" x14ac:dyDescent="0.25">
      <c r="A27" s="30"/>
      <c r="B27" s="31"/>
      <c r="C27" s="31"/>
      <c r="D27" s="31"/>
    </row>
    <row r="28" spans="1:23" s="16" customFormat="1" ht="19.5" customHeight="1" x14ac:dyDescent="0.25">
      <c r="A28" s="22"/>
      <c r="B28" s="191" t="str">
        <f>IF(B17="","",G52)</f>
        <v/>
      </c>
      <c r="C28" s="191" t="str">
        <f>IF(C17="","",H52)</f>
        <v/>
      </c>
      <c r="D28" s="191" t="str">
        <f>IF(B28=C28,"",I52)</f>
        <v/>
      </c>
      <c r="F28" s="16" t="str">
        <f>IF(OR(AND($B$28="drobný",$C$28="malý"),AND($B$28="malý",$C$28="drobný")),"malý",$G$54)</f>
        <v/>
      </c>
      <c r="Q28" s="38"/>
    </row>
    <row r="29" spans="1:23" ht="7.5" customHeight="1" x14ac:dyDescent="0.3">
      <c r="A29" s="107"/>
      <c r="B29" s="32"/>
      <c r="C29" s="32"/>
      <c r="D29" s="32"/>
    </row>
    <row r="30" spans="1:23" s="108" customFormat="1" ht="24" customHeight="1" x14ac:dyDescent="0.3">
      <c r="A30" s="162" t="s">
        <v>17</v>
      </c>
      <c r="B30" s="192" t="str">
        <f>IF(OR(AND($B$28="DROBNÝ",$C$28="MALÝ"),AND($B$28="MALÝ",$C$28="DROBNÝ")),"MALÝ",$G$54)</f>
        <v/>
      </c>
      <c r="C30" s="163" t="s">
        <v>26</v>
      </c>
      <c r="D30" s="27"/>
      <c r="M30" s="109"/>
    </row>
    <row r="31" spans="1:23" s="110" customFormat="1" ht="25.5" customHeight="1" x14ac:dyDescent="0.35">
      <c r="A31" s="205" t="s">
        <v>18</v>
      </c>
      <c r="B31" s="205"/>
      <c r="C31" s="205"/>
      <c r="D31" s="205"/>
    </row>
    <row r="32" spans="1:23" ht="14.25" customHeight="1" x14ac:dyDescent="0.3">
      <c r="A32" s="162" t="s">
        <v>19</v>
      </c>
      <c r="B32" s="162"/>
      <c r="C32" s="162"/>
      <c r="D32" s="162"/>
    </row>
    <row r="33" spans="1:12" s="111" customFormat="1" ht="25.5" customHeight="1" x14ac:dyDescent="0.35">
      <c r="A33" s="206" t="s">
        <v>20</v>
      </c>
      <c r="B33" s="206"/>
      <c r="C33" s="206"/>
      <c r="D33" s="206"/>
    </row>
    <row r="34" spans="1:12" s="111" customFormat="1" ht="24.75" customHeight="1" x14ac:dyDescent="0.35">
      <c r="A34" s="206" t="s">
        <v>21</v>
      </c>
      <c r="B34" s="206"/>
      <c r="C34" s="206"/>
      <c r="D34" s="206"/>
    </row>
    <row r="35" spans="1:12" ht="28" customHeight="1" x14ac:dyDescent="0.3">
      <c r="A35" s="206" t="s">
        <v>22</v>
      </c>
      <c r="B35" s="206"/>
      <c r="C35" s="206"/>
      <c r="D35" s="206"/>
    </row>
    <row r="36" spans="1:12" ht="18.75" customHeight="1" x14ac:dyDescent="0.3">
      <c r="A36" s="213" t="s">
        <v>23</v>
      </c>
      <c r="B36" s="213"/>
      <c r="C36" s="213"/>
      <c r="D36" s="34"/>
    </row>
    <row r="37" spans="1:12" ht="5.15" customHeight="1" x14ac:dyDescent="0.3">
      <c r="A37" s="44"/>
      <c r="B37" s="44"/>
      <c r="C37" s="44"/>
      <c r="D37" s="112"/>
      <c r="H37" s="104"/>
      <c r="I37" s="104"/>
      <c r="J37" s="104"/>
    </row>
    <row r="38" spans="1:12" ht="26.25" customHeight="1" x14ac:dyDescent="0.3">
      <c r="A38" s="202" t="s">
        <v>24</v>
      </c>
      <c r="B38" s="202"/>
      <c r="C38" s="202" t="s">
        <v>27</v>
      </c>
      <c r="D38" s="202"/>
      <c r="H38" s="104"/>
      <c r="I38" s="104"/>
      <c r="J38" s="104"/>
    </row>
    <row r="39" spans="1:12" ht="36" customHeight="1" x14ac:dyDescent="0.3">
      <c r="A39" s="200"/>
      <c r="B39" s="201"/>
      <c r="C39" s="198"/>
      <c r="D39" s="199"/>
      <c r="H39" s="104"/>
      <c r="I39" s="104"/>
      <c r="J39" s="104"/>
      <c r="K39" s="104"/>
    </row>
    <row r="40" spans="1:12" ht="36" customHeight="1" x14ac:dyDescent="0.3">
      <c r="A40" s="200"/>
      <c r="B40" s="201"/>
      <c r="C40" s="198"/>
      <c r="D40" s="199"/>
      <c r="H40" s="104"/>
      <c r="I40" s="104"/>
      <c r="J40" s="104"/>
      <c r="K40" s="104"/>
    </row>
    <row r="41" spans="1:12" ht="36" customHeight="1" x14ac:dyDescent="0.3">
      <c r="A41" s="200"/>
      <c r="B41" s="201"/>
      <c r="C41" s="198"/>
      <c r="D41" s="199"/>
      <c r="H41" s="104"/>
    </row>
    <row r="42" spans="1:12" ht="14.5" x14ac:dyDescent="0.35">
      <c r="E42" s="17"/>
      <c r="F42" s="17"/>
      <c r="G42" s="184" t="str">
        <f>IF(B21="","",IF(B21&gt;=250,"4",IF(B21&gt;=50,"3",IF(B21&lt;10,"1","2"))))</f>
        <v/>
      </c>
      <c r="H42" s="184" t="str">
        <f>IF(C21="","",IF(C21&gt;=250,"4",IF(C21&gt;=50,"3",IF(C21&lt;10,"1","2"))))</f>
        <v/>
      </c>
      <c r="I42" s="184" t="str">
        <f>IF(D21="","",IF(D21&gt;=250,"4",IF(D21&gt;=50,"3",IF(D21&lt;10,"1","2"))))</f>
        <v/>
      </c>
      <c r="J42" s="42" t="str">
        <f>IFERROR(VALUE(G42),"")</f>
        <v/>
      </c>
      <c r="K42" s="42" t="str">
        <f>IFERROR(VALUE(H42),"")</f>
        <v/>
      </c>
      <c r="L42" s="42" t="str">
        <f>IFERROR(VALUE(I42),"")</f>
        <v/>
      </c>
    </row>
    <row r="43" spans="1:12" ht="14.5" x14ac:dyDescent="0.35">
      <c r="E43" s="17" t="b">
        <v>1</v>
      </c>
      <c r="F43" s="17" t="b">
        <v>1</v>
      </c>
      <c r="G43" s="185"/>
      <c r="H43" s="186"/>
      <c r="I43" s="187"/>
      <c r="J43" s="42">
        <f t="shared" ref="J43:L46" si="0">VALUE(G43)</f>
        <v>0</v>
      </c>
      <c r="K43" s="42">
        <f t="shared" si="0"/>
        <v>0</v>
      </c>
      <c r="L43" s="42">
        <f t="shared" si="0"/>
        <v>0</v>
      </c>
    </row>
    <row r="44" spans="1:12" ht="14.5" x14ac:dyDescent="0.35">
      <c r="E44" s="17" t="b">
        <v>1</v>
      </c>
      <c r="F44" s="17" t="b">
        <v>1</v>
      </c>
      <c r="G44" s="185"/>
      <c r="H44" s="186"/>
      <c r="I44" s="187"/>
      <c r="J44" s="42">
        <f t="shared" si="0"/>
        <v>0</v>
      </c>
      <c r="K44" s="42">
        <f t="shared" si="0"/>
        <v>0</v>
      </c>
      <c r="L44" s="42">
        <f t="shared" si="0"/>
        <v>0</v>
      </c>
    </row>
    <row r="45" spans="1:12" ht="15.75" customHeight="1" x14ac:dyDescent="0.35">
      <c r="E45" s="17"/>
      <c r="F45" s="17"/>
      <c r="G45" s="185"/>
      <c r="H45" s="186"/>
      <c r="I45" s="187"/>
      <c r="J45" s="42">
        <f t="shared" si="0"/>
        <v>0</v>
      </c>
      <c r="K45" s="42">
        <f t="shared" si="0"/>
        <v>0</v>
      </c>
      <c r="L45" s="42">
        <f t="shared" si="0"/>
        <v>0</v>
      </c>
    </row>
    <row r="46" spans="1:12" ht="14.5" x14ac:dyDescent="0.35">
      <c r="E46" s="17"/>
      <c r="F46" s="17"/>
      <c r="G46" s="185"/>
      <c r="H46" s="186"/>
      <c r="I46" s="187"/>
      <c r="J46" s="42">
        <f t="shared" si="0"/>
        <v>0</v>
      </c>
      <c r="K46" s="42">
        <f t="shared" si="0"/>
        <v>0</v>
      </c>
      <c r="L46" s="42">
        <f t="shared" si="0"/>
        <v>0</v>
      </c>
    </row>
    <row r="47" spans="1:12" ht="14.5" x14ac:dyDescent="0.35">
      <c r="E47" s="17"/>
      <c r="F47" s="17"/>
      <c r="G47" s="184" t="str">
        <f>IF(B23="","",IF(B26&gt;=50000,"4",IF(B26&gt;=10000,"3",IF(B26&lt;2000,"1","2"))))</f>
        <v/>
      </c>
      <c r="H47" s="184" t="str">
        <f>IF(C23="","",IF(C26&gt;=50000,"4",IF(C26&gt;=10000,"3",IF(C26&lt;2000,"1","2"))))</f>
        <v/>
      </c>
      <c r="I47" s="184" t="str">
        <f>IF(D23="","",IF(D26&gt;=50000,"4",IF(D26&gt;=10000,"3",IF(D26&lt;2000,"1","2"))))</f>
        <v/>
      </c>
      <c r="J47" s="42" t="str">
        <f t="shared" ref="J47:L48" si="1">IFERROR(VALUE(G47),"")</f>
        <v/>
      </c>
      <c r="K47" s="42" t="str">
        <f t="shared" si="1"/>
        <v/>
      </c>
      <c r="L47" s="42" t="str">
        <f t="shared" si="1"/>
        <v/>
      </c>
    </row>
    <row r="48" spans="1:12" ht="15.75" customHeight="1" x14ac:dyDescent="0.35">
      <c r="E48" s="17"/>
      <c r="F48" s="17"/>
      <c r="G48" s="184" t="str">
        <f>IF(B22="","",IF(B25&gt;=43000,"4",IF(B25&gt;=10000,"3",IF(B25&lt;2000,"1","2"))))</f>
        <v/>
      </c>
      <c r="H48" s="184" t="str">
        <f>IF(C22="","",IF(C25&gt;=43000,"4",IF(C25&gt;=10000,"3",IF(C25&lt;2000,"1","2"))))</f>
        <v/>
      </c>
      <c r="I48" s="184" t="str">
        <f>IF(D22="","",IF(D25&gt;=43000,"4",IF(D25&gt;=10000,"3",IF(D25&lt;2000,"1","2"))))</f>
        <v/>
      </c>
      <c r="J48" s="42" t="str">
        <f t="shared" si="1"/>
        <v/>
      </c>
      <c r="K48" s="42" t="str">
        <f t="shared" si="1"/>
        <v/>
      </c>
      <c r="L48" s="42" t="str">
        <f t="shared" si="1"/>
        <v/>
      </c>
    </row>
    <row r="49" spans="5:12" ht="14.5" x14ac:dyDescent="0.35">
      <c r="E49" s="17"/>
      <c r="F49" s="17"/>
      <c r="G49" s="188" t="b">
        <f>AND(G42=G47,G47=G48,G47=G42)</f>
        <v>1</v>
      </c>
      <c r="H49" s="188" t="b">
        <f>AND(H42=H47,H47=H48,H47=H42)</f>
        <v>1</v>
      </c>
      <c r="I49" s="188" t="b">
        <f>AND(I42=I47,I47=I48,I47=I42)</f>
        <v>1</v>
      </c>
      <c r="J49" s="17"/>
      <c r="K49" s="17"/>
      <c r="L49" s="17"/>
    </row>
    <row r="50" spans="5:12" ht="14.5" x14ac:dyDescent="0.35">
      <c r="E50" s="17"/>
      <c r="F50" s="17"/>
      <c r="G50" s="189" t="str">
        <f>IF(G49=FALSE,MAX(MIN($J47:J$48),J$42),J42)</f>
        <v/>
      </c>
      <c r="H50" s="189" t="str">
        <f>IF(H49=FALSE,MAX(MIN($K47:K$48),K$42),K42)</f>
        <v/>
      </c>
      <c r="I50" s="189" t="str">
        <f>IF(I49=FALSE,MAX(MIN($L47:L$48),L$42),L42)</f>
        <v/>
      </c>
      <c r="J50" s="42" t="str">
        <f>IFERROR(VALUE(G50),"")</f>
        <v/>
      </c>
      <c r="K50" s="42" t="e">
        <f>(VALUE(H50))</f>
        <v>#VALUE!</v>
      </c>
      <c r="L50" s="42" t="e">
        <f>(VALUE(I50))</f>
        <v>#VALUE!</v>
      </c>
    </row>
    <row r="51" spans="5:12" ht="14.5" x14ac:dyDescent="0.35">
      <c r="E51" s="17"/>
      <c r="F51" s="17"/>
      <c r="G51" s="43"/>
      <c r="H51" s="43"/>
      <c r="I51" s="43"/>
      <c r="J51" s="42"/>
      <c r="K51" s="42"/>
      <c r="L51" s="42"/>
    </row>
    <row r="52" spans="5:12" ht="15.75" customHeight="1" x14ac:dyDescent="0.35">
      <c r="E52" s="17"/>
      <c r="F52" s="17"/>
      <c r="G52" s="42" t="str">
        <f>IFERROR(IF(J50=1,"DROBNÝ",IF(J50=2,"MALÝ",IF(J50=3,"STŘEDNÍ","VELKÝ"))),"")</f>
        <v>VELKÝ</v>
      </c>
      <c r="H52" s="42" t="str">
        <f>IFERROR(IF(K50=1,"DROBNÝ",IF(K50=2,"MALÝ",IF(K50=3,"STŘEDNÍ","VELKÝ"))),"")</f>
        <v/>
      </c>
      <c r="I52" s="42" t="str">
        <f>IFERROR(IF(L50=1,"DROBNÝ",IF(L50=2,"MALÝ",IF(L50=3,"STŘEDNÍ","VELKÝ"))),"")</f>
        <v/>
      </c>
      <c r="J52" s="17"/>
      <c r="K52" s="190"/>
      <c r="L52" s="42"/>
    </row>
    <row r="53" spans="5:12" ht="14.5" x14ac:dyDescent="0.35">
      <c r="E53" s="17"/>
      <c r="F53" s="17"/>
      <c r="G53" s="42"/>
      <c r="H53" s="42"/>
      <c r="I53" s="42"/>
      <c r="J53" s="17"/>
      <c r="K53" s="190"/>
      <c r="L53" s="42"/>
    </row>
    <row r="54" spans="5:12" ht="15.75" customHeight="1" x14ac:dyDescent="0.35">
      <c r="E54" s="17"/>
      <c r="F54" s="17"/>
      <c r="G54" s="193" t="str">
        <f>IFERROR(IF(G52=H52,G52,IF(H52=I52,H52,"nelze určit")),"nelze určit")</f>
        <v/>
      </c>
      <c r="H54" s="42"/>
      <c r="I54" s="42"/>
      <c r="J54" s="17"/>
      <c r="K54" s="190"/>
      <c r="L54" s="42"/>
    </row>
    <row r="58" spans="5:12" ht="15.75" customHeight="1" x14ac:dyDescent="0.3"/>
    <row r="66" ht="36" customHeight="1" x14ac:dyDescent="0.3"/>
    <row r="75" ht="12.75" customHeight="1" x14ac:dyDescent="0.3"/>
    <row r="76" ht="17.25" customHeight="1" x14ac:dyDescent="0.3"/>
    <row r="77" ht="7.5" customHeight="1" x14ac:dyDescent="0.3"/>
    <row r="78" ht="27.75" customHeight="1" x14ac:dyDescent="0.3"/>
    <row r="79" ht="38.15" customHeight="1" x14ac:dyDescent="0.3"/>
    <row r="80" ht="38.15" customHeight="1" x14ac:dyDescent="0.3"/>
    <row r="81" ht="38.15" customHeight="1" x14ac:dyDescent="0.3"/>
    <row r="82" ht="46.5" customHeight="1" x14ac:dyDescent="0.3"/>
    <row r="84" ht="24" customHeight="1" x14ac:dyDescent="0.3"/>
    <row r="85" ht="3" customHeight="1" x14ac:dyDescent="0.3"/>
    <row r="86" ht="24" customHeight="1" x14ac:dyDescent="0.3"/>
    <row r="87" ht="3" customHeight="1" x14ac:dyDescent="0.3"/>
    <row r="88" ht="60.75" customHeight="1" x14ac:dyDescent="0.3"/>
    <row r="89" ht="3" customHeight="1" x14ac:dyDescent="0.3"/>
    <row r="90" ht="24.75" customHeight="1" x14ac:dyDescent="0.3"/>
  </sheetData>
  <sheetProtection algorithmName="SHA-512" hashValue="sX+rKFfnHPI3Yz1QgCXukvuw+aiXiBqWi1q4tZFgpp7T8M6MbkiQ7HC49cD8F05FUBT3HJkPvmlYJXC+IPvi6g==" saltValue="w96Zd4p2Arx0u/XYuvQQpQ==" spinCount="100000" sheet="1" formatRows="0" selectLockedCells="1"/>
  <customSheetViews>
    <customSheetView guid="{27EAD798-63F7-457C-B99F-9C97F6EA41D3}" showPageBreaks="1" showGridLines="0" showRowCol="0" printArea="1" hiddenColumns="1">
      <selection activeCell="M17" sqref="M17"/>
      <pageMargins left="0.82677165354330717" right="0.55118110236220474" top="0.55118110236220474" bottom="0.67" header="0.31496062992125984" footer="0.31496062992125984"/>
      <pageSetup paperSize="9" scale="99" orientation="portrait" r:id="rId1"/>
      <headerFooter>
        <oddHeader>&amp;C&amp;"-,Tučné"Prohlášení o údajích týkajících k velikosti podnikatele ve vztahu k produktům ČMZRB, a.s.</oddHeader>
        <oddFooter>&amp;LPlatné od: &amp;D&amp;C&amp;P/&amp;N</oddFooter>
      </headerFooter>
    </customSheetView>
  </customSheetViews>
  <mergeCells count="23">
    <mergeCell ref="C41:D41"/>
    <mergeCell ref="A1:D1"/>
    <mergeCell ref="A31:D31"/>
    <mergeCell ref="A33:D33"/>
    <mergeCell ref="A7:D7"/>
    <mergeCell ref="B16:D16"/>
    <mergeCell ref="B24:D24"/>
    <mergeCell ref="A3:D3"/>
    <mergeCell ref="A41:B41"/>
    <mergeCell ref="C38:D38"/>
    <mergeCell ref="A9:C9"/>
    <mergeCell ref="A35:D35"/>
    <mergeCell ref="A34:D34"/>
    <mergeCell ref="A36:C36"/>
    <mergeCell ref="B20:D20"/>
    <mergeCell ref="A10:C10"/>
    <mergeCell ref="A11:C11"/>
    <mergeCell ref="A13:D13"/>
    <mergeCell ref="C39:D39"/>
    <mergeCell ref="C40:D40"/>
    <mergeCell ref="A40:B40"/>
    <mergeCell ref="A39:B39"/>
    <mergeCell ref="A38:B38"/>
  </mergeCells>
  <conditionalFormatting sqref="D22:D23">
    <cfRule type="expression" dxfId="47" priority="29" stopIfTrue="1">
      <formula>($B$28=$C$28)</formula>
    </cfRule>
  </conditionalFormatting>
  <conditionalFormatting sqref="B26">
    <cfRule type="expression" dxfId="46" priority="17" stopIfTrue="1">
      <formula>AND(B26=0)</formula>
    </cfRule>
  </conditionalFormatting>
  <conditionalFormatting sqref="C26">
    <cfRule type="expression" dxfId="45" priority="11" stopIfTrue="1">
      <formula>AND(C26=0)</formula>
    </cfRule>
  </conditionalFormatting>
  <conditionalFormatting sqref="D26">
    <cfRule type="expression" dxfId="44" priority="10" stopIfTrue="1">
      <formula>AND(D26=0)</formula>
    </cfRule>
  </conditionalFormatting>
  <conditionalFormatting sqref="B25">
    <cfRule type="expression" dxfId="43" priority="9" stopIfTrue="1">
      <formula>AND(B25=0)</formula>
    </cfRule>
  </conditionalFormatting>
  <conditionalFormatting sqref="C25">
    <cfRule type="expression" dxfId="42" priority="8" stopIfTrue="1">
      <formula>AND(C25=0)</formula>
    </cfRule>
  </conditionalFormatting>
  <conditionalFormatting sqref="D25">
    <cfRule type="expression" dxfId="41" priority="7" stopIfTrue="1">
      <formula>AND(D25=0)</formula>
    </cfRule>
  </conditionalFormatting>
  <conditionalFormatting sqref="D21">
    <cfRule type="expression" dxfId="40" priority="6" stopIfTrue="1">
      <formula>($B$28=$C$28)</formula>
    </cfRule>
  </conditionalFormatting>
  <conditionalFormatting sqref="B30">
    <cfRule type="expression" dxfId="39" priority="2" stopIfTrue="1">
      <formula>$B$17:$C$19=""</formula>
    </cfRule>
    <cfRule type="expression" dxfId="38" priority="3" stopIfTrue="1">
      <formula>AND($B$30="nelze určit")</formula>
    </cfRule>
  </conditionalFormatting>
  <conditionalFormatting sqref="D17:D19">
    <cfRule type="expression" dxfId="37" priority="1">
      <formula>$B$30="nelze určit"</formula>
    </cfRule>
  </conditionalFormatting>
  <dataValidations xWindow="516" yWindow="534" count="8">
    <dataValidation type="list" errorStyle="information" allowBlank="1" showInputMessage="1" errorTitle="Pravidlo pro skupinu:" error="V případě, že jste součástí skupiny partnerských a propojených podnikatelů, je nedílnou součástí Prohlášení i List - SKUPINA." promptTitle="Samostatný podnikatel:" prompt="Jste-li samostatným (nezávislým) podnikatelem, tj. nejste součástí skupiny partnerských nebo propojených podnikatelů  (odpověď je &quot;ANO&quot;). V tomto případě není nutno vyplnit List – SKUPINA." sqref="D10" xr:uid="{00000000-0002-0000-0000-000000000000}">
      <formula1>skupina</formula1>
    </dataValidation>
    <dataValidation allowBlank="1" showInputMessage="1" showErrorMessage="1" promptTitle="Obchodní firma/Jméno FOP" prompt="Zadejte přesný název právnické osoby dle obchodního rejstříku, případně jméno fyzické osoby &quot;podnikající&quot;. " sqref="A3:D3" xr:uid="{00000000-0002-0000-0000-000001000000}"/>
    <dataValidation allowBlank="1" showInputMessage="1" showErrorMessage="1" promptTitle="Identifikační číslo" prompt="Zadejte identifikační číslo právnické osoby/fyzické osoby &quot;podnikající&quot;" sqref="A5:D5" xr:uid="{00000000-0002-0000-0000-000002000000}"/>
    <dataValidation type="list" errorStyle="information" allowBlank="1" showInputMessage="1" errorTitle="Pravidlo pro skupinu:" error="V případě, že jste součástí skupiny partnerských a propojených podnikatelů, je nedílnou součástí Prohlášení i List - SKUPINA." promptTitle="Velký podnikatel:" prompt="Pokud jste velkým podnikatelem, uveďte jako odpověď „ANO“ a doplňte požadované údaje za podnikatele (celou skupinu partnerských a propojených podnikatelů), a to pouze za poslední uzavřené účetní období. List – SKUPINA se v tomto případě nevyplňuje. " sqref="D9" xr:uid="{00000000-0002-0000-0000-000003000000}">
      <formula1>skupina</formula1>
    </dataValidation>
    <dataValidation type="list" allowBlank="1" showInputMessage="1" showErrorMessage="1" sqref="D11" xr:uid="{00000000-0002-0000-0000-000004000000}">
      <formula1>_rok4</formula1>
    </dataValidation>
    <dataValidation type="custom" errorStyle="information" allowBlank="1" showInputMessage="1" showErrorMessage="1" errorTitle="Limit:" error="Překročen limit maximální výše Aktiv/Majetku pro daný rok pro splnění Definice malého a středního podniku dle Doporučení." sqref="B29:D29" xr:uid="{00000000-0002-0000-0000-000005000000}">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B27:D27" xr:uid="{00000000-0002-0000-0000-000006000000}">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E43" xr:uid="{00000000-0002-0000-0000-000007000000}">
      <formula1>E43="PRAVDA"</formula1>
    </dataValidation>
  </dataValidations>
  <pageMargins left="0.82677165354330717" right="0.55118110236220474" top="0.94488188976377963" bottom="0.6692913385826772" header="0.31496062992125984" footer="0.31496062992125984"/>
  <pageSetup paperSize="9" scale="78" orientation="portrait" r:id="rId2"/>
  <headerFooter scaleWithDoc="0">
    <oddHeader>&amp;L&amp;G</oddHeader>
    <oddFooter>&amp;L&amp;"Arial,Obyčejné"&amp;6Verze šablony 1.2</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AF44"/>
  <sheetViews>
    <sheetView showGridLines="0" topLeftCell="A10" zoomScale="85" zoomScaleNormal="85" zoomScaleSheetLayoutView="85" workbookViewId="0">
      <selection activeCell="M20" sqref="M20"/>
    </sheetView>
  </sheetViews>
  <sheetFormatPr defaultColWidth="9.1796875" defaultRowHeight="14" x14ac:dyDescent="0.35"/>
  <cols>
    <col min="1" max="1" width="47.54296875" style="113" customWidth="1"/>
    <col min="2" max="2" width="9.453125" style="113" customWidth="1"/>
    <col min="3" max="3" width="1.1796875" style="115" customWidth="1"/>
    <col min="4" max="4" width="11" style="113" customWidth="1"/>
    <col min="5" max="5" width="9.453125" style="113" customWidth="1"/>
    <col min="6" max="6" width="10.81640625" style="113" customWidth="1"/>
    <col min="7" max="7" width="8" style="113" customWidth="1"/>
    <col min="8" max="9" width="9.1796875" style="113" hidden="1" customWidth="1"/>
    <col min="10" max="10" width="23.81640625" style="113" hidden="1" customWidth="1"/>
    <col min="11" max="11" width="9.1796875" style="113" hidden="1" customWidth="1"/>
    <col min="12" max="12" width="1.1796875" style="113" customWidth="1"/>
    <col min="13" max="13" width="11" style="113" customWidth="1"/>
    <col min="14" max="14" width="9.453125" style="113" customWidth="1"/>
    <col min="15" max="15" width="10.81640625" style="113" customWidth="1"/>
    <col min="16" max="16" width="8" style="113" customWidth="1"/>
    <col min="17" max="18" width="9.1796875" style="113" hidden="1" customWidth="1"/>
    <col min="19" max="19" width="23.81640625" style="113" hidden="1" customWidth="1"/>
    <col min="20" max="21" width="9.1796875" style="113" hidden="1" customWidth="1"/>
    <col min="22" max="22" width="0.81640625" style="113" customWidth="1"/>
    <col min="23" max="23" width="11" style="113" customWidth="1"/>
    <col min="24" max="24" width="9.453125" style="113" customWidth="1"/>
    <col min="25" max="25" width="10.81640625" style="113" customWidth="1"/>
    <col min="26" max="26" width="8" style="113" customWidth="1"/>
    <col min="27" max="28" width="9.1796875" style="113" hidden="1" customWidth="1"/>
    <col min="29" max="29" width="23.81640625" style="113" hidden="1" customWidth="1"/>
    <col min="30" max="30" width="9.1796875" style="113" customWidth="1"/>
    <col min="31" max="31" width="23.81640625" style="113" customWidth="1"/>
    <col min="32" max="16384" width="9.1796875" style="113"/>
  </cols>
  <sheetData>
    <row r="1" spans="1:32" ht="21.75" customHeight="1" thickBot="1" x14ac:dyDescent="0.4">
      <c r="A1" s="240" t="s">
        <v>28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row>
    <row r="2" spans="1:32" ht="14.25" customHeight="1" thickBot="1" x14ac:dyDescent="0.4">
      <c r="A2" s="26"/>
      <c r="B2" s="26"/>
      <c r="C2" s="8"/>
      <c r="D2" s="241">
        <f>PROHLÁŠENÍ!B15</f>
        <v>2018</v>
      </c>
      <c r="E2" s="242"/>
      <c r="F2" s="243"/>
      <c r="G2" s="114"/>
      <c r="M2" s="241">
        <f>PROHLÁŠENÍ!C15</f>
        <v>2017</v>
      </c>
      <c r="N2" s="242"/>
      <c r="O2" s="243"/>
      <c r="P2" s="114"/>
      <c r="W2" s="241" t="str">
        <f>PROHLÁŠENÍ!D15</f>
        <v/>
      </c>
      <c r="X2" s="242"/>
      <c r="Y2" s="243"/>
      <c r="Z2" s="114"/>
    </row>
    <row r="3" spans="1:32" ht="3" customHeight="1" thickBot="1" x14ac:dyDescent="0.4">
      <c r="A3" s="26"/>
      <c r="B3" s="26"/>
      <c r="C3" s="8"/>
    </row>
    <row r="4" spans="1:32" ht="21" customHeight="1" thickBot="1" x14ac:dyDescent="0.4">
      <c r="A4" s="26"/>
      <c r="D4" s="116" t="s">
        <v>33</v>
      </c>
      <c r="E4" s="117" t="s">
        <v>34</v>
      </c>
      <c r="F4" s="118" t="s">
        <v>36</v>
      </c>
      <c r="G4" s="119"/>
      <c r="M4" s="102" t="str">
        <f>D4</f>
        <v>Numero di dipendenti</v>
      </c>
      <c r="N4" s="102" t="str">
        <f>E4</f>
        <v>Attivo/Patrimonio</v>
      </c>
      <c r="O4" s="102" t="str">
        <f>F4</f>
        <v>Fatturato/Ricavo</v>
      </c>
      <c r="P4" s="119"/>
      <c r="W4" s="102" t="str">
        <f>M4</f>
        <v>Numero di dipendenti</v>
      </c>
      <c r="X4" s="102" t="str">
        <f>N4</f>
        <v>Attivo/Patrimonio</v>
      </c>
      <c r="Y4" s="102" t="str">
        <f>O4</f>
        <v>Fatturato/Ricavo</v>
      </c>
      <c r="Z4" s="119"/>
    </row>
    <row r="5" spans="1:32" ht="14.25" customHeight="1" thickBot="1" x14ac:dyDescent="0.4">
      <c r="A5" s="26"/>
      <c r="D5" s="120"/>
      <c r="E5" s="224" t="s">
        <v>35</v>
      </c>
      <c r="F5" s="225"/>
      <c r="G5" s="119"/>
      <c r="M5" s="120"/>
      <c r="N5" s="224" t="str">
        <f>E5</f>
        <v>migliaia di CZK</v>
      </c>
      <c r="O5" s="225"/>
      <c r="P5" s="119"/>
      <c r="W5" s="120"/>
      <c r="X5" s="224" t="str">
        <f>E5</f>
        <v>migliaia di CZK</v>
      </c>
      <c r="Y5" s="225"/>
      <c r="Z5" s="119"/>
    </row>
    <row r="6" spans="1:32" ht="27" customHeight="1" thickBot="1" x14ac:dyDescent="0.4">
      <c r="A6" s="238" t="s">
        <v>29</v>
      </c>
      <c r="B6" s="239"/>
      <c r="C6" s="13"/>
      <c r="D6" s="121">
        <f>SUM(D11:D23,H26:H36,D39:D45)</f>
        <v>0</v>
      </c>
      <c r="E6" s="121">
        <f>SUM(E11:E23,I26:I36,E39:E45)</f>
        <v>0</v>
      </c>
      <c r="F6" s="121">
        <f>SUM(F11:F23,J26:J36,F39:F45)</f>
        <v>0</v>
      </c>
      <c r="G6" s="122"/>
      <c r="H6" s="123"/>
      <c r="I6" s="123"/>
      <c r="J6" s="123"/>
      <c r="K6" s="123"/>
      <c r="L6" s="123"/>
      <c r="M6" s="121">
        <f>SUM(M11:M23,Q26:Q36,M39:M45)</f>
        <v>0</v>
      </c>
      <c r="N6" s="121">
        <f>SUM(N11:N23,R26:R36,N39:N45)</f>
        <v>0</v>
      </c>
      <c r="O6" s="121">
        <f>SUM(O11:O23,S26:S36,O39:O45)</f>
        <v>0</v>
      </c>
      <c r="P6" s="122"/>
      <c r="W6" s="121">
        <f>SUM(W11:W23,AA26:AA36,W39:W45)</f>
        <v>0</v>
      </c>
      <c r="X6" s="121">
        <f>SUM(X11:X23,AB26:AB36,X39:X45)</f>
        <v>0</v>
      </c>
      <c r="Y6" s="121">
        <f>SUM(Y11:Y23,AC26:AC36,Y39:Y45)</f>
        <v>0</v>
      </c>
      <c r="Z6" s="122"/>
      <c r="AD6" s="124" t="s">
        <v>39</v>
      </c>
      <c r="AE6" s="124" t="s">
        <v>39</v>
      </c>
    </row>
    <row r="7" spans="1:32" ht="12.75" customHeight="1" x14ac:dyDescent="0.35">
      <c r="A7" s="26"/>
      <c r="B7" s="8"/>
      <c r="C7" s="8"/>
    </row>
    <row r="8" spans="1:32" s="115" customFormat="1" ht="12.75" customHeight="1" thickBot="1" x14ac:dyDescent="0.4">
      <c r="A8" s="13"/>
      <c r="B8" s="13"/>
      <c r="C8" s="13"/>
      <c r="D8" s="122"/>
      <c r="E8" s="122"/>
      <c r="F8" s="122"/>
      <c r="G8" s="122"/>
      <c r="M8" s="122"/>
      <c r="N8" s="122"/>
      <c r="O8" s="122"/>
      <c r="P8" s="122"/>
      <c r="W8" s="122"/>
      <c r="X8" s="122"/>
      <c r="Y8" s="122"/>
      <c r="Z8" s="122"/>
    </row>
    <row r="9" spans="1:32" ht="21" customHeight="1" thickBot="1" x14ac:dyDescent="0.4">
      <c r="A9" s="222" t="s">
        <v>30</v>
      </c>
      <c r="B9" s="234" t="s">
        <v>2</v>
      </c>
      <c r="C9" s="14"/>
      <c r="D9" s="233" t="s">
        <v>33</v>
      </c>
      <c r="E9" s="125" t="s">
        <v>34</v>
      </c>
      <c r="F9" s="126" t="s">
        <v>36</v>
      </c>
      <c r="G9" s="119"/>
      <c r="M9" s="244" t="s">
        <v>33</v>
      </c>
      <c r="N9" s="125" t="str">
        <f>E9</f>
        <v>Attivo/Patrimonio</v>
      </c>
      <c r="O9" s="126" t="str">
        <f>F9</f>
        <v>Fatturato/Ricavo</v>
      </c>
      <c r="P9" s="119"/>
      <c r="W9" s="246" t="str">
        <f>M9</f>
        <v>Numero di dipendenti</v>
      </c>
      <c r="X9" s="125" t="str">
        <f>N9</f>
        <v>Attivo/Patrimonio</v>
      </c>
      <c r="Y9" s="126" t="str">
        <f>O9</f>
        <v>Fatturato/Ricavo</v>
      </c>
      <c r="Z9" s="119"/>
    </row>
    <row r="10" spans="1:32" ht="21" customHeight="1" thickBot="1" x14ac:dyDescent="0.4">
      <c r="A10" s="223"/>
      <c r="B10" s="235"/>
      <c r="C10" s="14"/>
      <c r="D10" s="232"/>
      <c r="E10" s="216" t="s">
        <v>35</v>
      </c>
      <c r="F10" s="217"/>
      <c r="G10" s="119"/>
      <c r="M10" s="245"/>
      <c r="N10" s="216" t="str">
        <f>E10</f>
        <v>migliaia di CZK</v>
      </c>
      <c r="O10" s="217"/>
      <c r="P10" s="119"/>
      <c r="W10" s="247"/>
      <c r="X10" s="224" t="str">
        <f>N10</f>
        <v>migliaia di CZK</v>
      </c>
      <c r="Y10" s="225"/>
      <c r="Z10" s="119"/>
    </row>
    <row r="11" spans="1:32" x14ac:dyDescent="0.35">
      <c r="A11" s="10"/>
      <c r="B11" s="49"/>
      <c r="C11" s="15"/>
      <c r="D11" s="10"/>
      <c r="E11" s="127"/>
      <c r="F11" s="128"/>
      <c r="G11" s="129"/>
      <c r="H11" s="130"/>
      <c r="M11" s="10" t="s">
        <v>150</v>
      </c>
      <c r="N11" s="127"/>
      <c r="O11" s="128"/>
      <c r="P11" s="129"/>
      <c r="Q11" s="130"/>
      <c r="W11" s="131"/>
      <c r="X11" s="131"/>
      <c r="Y11" s="131"/>
      <c r="Z11" s="236"/>
      <c r="AA11" s="237"/>
      <c r="AB11" s="237"/>
      <c r="AC11" s="237"/>
      <c r="AD11" s="237"/>
      <c r="AE11" s="237"/>
      <c r="AF11" s="237"/>
    </row>
    <row r="12" spans="1:32" x14ac:dyDescent="0.35">
      <c r="A12" s="11"/>
      <c r="B12" s="50"/>
      <c r="C12" s="15"/>
      <c r="D12" s="11"/>
      <c r="E12" s="132"/>
      <c r="F12" s="133"/>
      <c r="G12" s="134"/>
      <c r="H12" s="130"/>
      <c r="M12" s="11"/>
      <c r="N12" s="132"/>
      <c r="O12" s="133"/>
      <c r="P12" s="134"/>
      <c r="Q12" s="130"/>
      <c r="W12" s="131"/>
      <c r="X12" s="131"/>
      <c r="Y12" s="131"/>
      <c r="Z12" s="134"/>
      <c r="AA12" s="130"/>
    </row>
    <row r="13" spans="1:32" x14ac:dyDescent="0.35">
      <c r="A13" s="11"/>
      <c r="B13" s="50"/>
      <c r="C13" s="15"/>
      <c r="D13" s="11"/>
      <c r="E13" s="132"/>
      <c r="F13" s="133"/>
      <c r="G13" s="134"/>
      <c r="H13" s="130"/>
      <c r="M13" s="11"/>
      <c r="N13" s="132"/>
      <c r="O13" s="133"/>
      <c r="P13" s="134"/>
      <c r="Q13" s="130"/>
      <c r="W13" s="131"/>
      <c r="X13" s="131"/>
      <c r="Y13" s="131"/>
      <c r="Z13" s="134"/>
      <c r="AA13" s="130"/>
    </row>
    <row r="14" spans="1:32" x14ac:dyDescent="0.35">
      <c r="A14" s="11"/>
      <c r="B14" s="50"/>
      <c r="C14" s="15"/>
      <c r="D14" s="11"/>
      <c r="E14" s="132"/>
      <c r="F14" s="133"/>
      <c r="G14" s="134"/>
      <c r="H14" s="130"/>
      <c r="M14" s="11"/>
      <c r="N14" s="132"/>
      <c r="O14" s="133"/>
      <c r="P14" s="134"/>
      <c r="Q14" s="130"/>
      <c r="W14" s="131"/>
      <c r="X14" s="131"/>
      <c r="Y14" s="131"/>
      <c r="Z14" s="134"/>
      <c r="AA14" s="130"/>
    </row>
    <row r="15" spans="1:32" x14ac:dyDescent="0.35">
      <c r="A15" s="11"/>
      <c r="B15" s="50"/>
      <c r="C15" s="15"/>
      <c r="D15" s="11"/>
      <c r="E15" s="132"/>
      <c r="F15" s="133"/>
      <c r="G15" s="134"/>
      <c r="H15" s="130"/>
      <c r="M15" s="11"/>
      <c r="N15" s="132"/>
      <c r="O15" s="133"/>
      <c r="P15" s="134"/>
      <c r="Q15" s="130"/>
      <c r="W15" s="131"/>
      <c r="X15" s="131"/>
      <c r="Y15" s="131"/>
      <c r="Z15" s="134"/>
      <c r="AA15" s="130"/>
    </row>
    <row r="16" spans="1:32" x14ac:dyDescent="0.35">
      <c r="A16" s="11"/>
      <c r="B16" s="50"/>
      <c r="C16" s="15"/>
      <c r="D16" s="11"/>
      <c r="E16" s="132"/>
      <c r="F16" s="133"/>
      <c r="G16" s="134"/>
      <c r="H16" s="130"/>
      <c r="M16" s="11"/>
      <c r="N16" s="132"/>
      <c r="O16" s="133"/>
      <c r="P16" s="134"/>
      <c r="Q16" s="130"/>
      <c r="W16" s="131"/>
      <c r="X16" s="131"/>
      <c r="Y16" s="131"/>
      <c r="Z16" s="134"/>
      <c r="AA16" s="130"/>
    </row>
    <row r="17" spans="1:29" x14ac:dyDescent="0.35">
      <c r="A17" s="11"/>
      <c r="B17" s="50"/>
      <c r="C17" s="15"/>
      <c r="D17" s="11"/>
      <c r="E17" s="132"/>
      <c r="F17" s="133"/>
      <c r="G17" s="134"/>
      <c r="H17" s="130"/>
      <c r="M17" s="11"/>
      <c r="N17" s="132"/>
      <c r="O17" s="133"/>
      <c r="P17" s="134"/>
      <c r="Q17" s="130"/>
      <c r="W17" s="131"/>
      <c r="X17" s="131"/>
      <c r="Y17" s="131"/>
      <c r="Z17" s="134"/>
      <c r="AA17" s="130"/>
    </row>
    <row r="18" spans="1:29" x14ac:dyDescent="0.35">
      <c r="A18" s="11"/>
      <c r="B18" s="50"/>
      <c r="C18" s="15"/>
      <c r="D18" s="11"/>
      <c r="E18" s="132"/>
      <c r="F18" s="133"/>
      <c r="G18" s="134"/>
      <c r="H18" s="130"/>
      <c r="M18" s="11"/>
      <c r="N18" s="132"/>
      <c r="O18" s="133"/>
      <c r="P18" s="134"/>
      <c r="Q18" s="130"/>
      <c r="W18" s="131"/>
      <c r="X18" s="131"/>
      <c r="Y18" s="131"/>
      <c r="Z18" s="134"/>
      <c r="AA18" s="130"/>
    </row>
    <row r="19" spans="1:29" x14ac:dyDescent="0.35">
      <c r="A19" s="11"/>
      <c r="B19" s="50"/>
      <c r="C19" s="15"/>
      <c r="D19" s="11"/>
      <c r="E19" s="132"/>
      <c r="F19" s="133"/>
      <c r="G19" s="134"/>
      <c r="H19" s="130"/>
      <c r="M19" s="11"/>
      <c r="N19" s="132"/>
      <c r="O19" s="133"/>
      <c r="P19" s="134"/>
      <c r="Q19" s="130"/>
      <c r="W19" s="131"/>
      <c r="X19" s="131"/>
      <c r="Y19" s="131"/>
      <c r="Z19" s="134"/>
      <c r="AA19" s="130"/>
    </row>
    <row r="20" spans="1:29" x14ac:dyDescent="0.35">
      <c r="A20" s="11"/>
      <c r="B20" s="50"/>
      <c r="C20" s="15"/>
      <c r="D20" s="11"/>
      <c r="E20" s="132"/>
      <c r="F20" s="133"/>
      <c r="G20" s="134"/>
      <c r="H20" s="130"/>
      <c r="M20" s="11"/>
      <c r="N20" s="132"/>
      <c r="O20" s="133"/>
      <c r="P20" s="134"/>
      <c r="Q20" s="130"/>
      <c r="W20" s="131"/>
      <c r="X20" s="131"/>
      <c r="Y20" s="131"/>
      <c r="Z20" s="134"/>
      <c r="AA20" s="130"/>
    </row>
    <row r="21" spans="1:29" x14ac:dyDescent="0.35">
      <c r="A21" s="11"/>
      <c r="B21" s="50"/>
      <c r="C21" s="15"/>
      <c r="D21" s="11"/>
      <c r="E21" s="132"/>
      <c r="F21" s="133"/>
      <c r="G21" s="134"/>
      <c r="H21" s="130"/>
      <c r="M21" s="11"/>
      <c r="N21" s="132"/>
      <c r="O21" s="133"/>
      <c r="P21" s="134"/>
      <c r="Q21" s="130"/>
      <c r="W21" s="131"/>
      <c r="X21" s="131"/>
      <c r="Y21" s="131"/>
      <c r="Z21" s="134"/>
      <c r="AA21" s="130"/>
    </row>
    <row r="22" spans="1:29" x14ac:dyDescent="0.35">
      <c r="A22" s="11"/>
      <c r="B22" s="50"/>
      <c r="C22" s="15"/>
      <c r="D22" s="11"/>
      <c r="E22" s="132"/>
      <c r="F22" s="133"/>
      <c r="G22" s="134"/>
      <c r="H22" s="130"/>
      <c r="M22" s="11"/>
      <c r="N22" s="132"/>
      <c r="O22" s="133"/>
      <c r="P22" s="134"/>
      <c r="Q22" s="130"/>
      <c r="W22" s="131"/>
      <c r="X22" s="131"/>
      <c r="Y22" s="131"/>
      <c r="Z22" s="134"/>
      <c r="AA22" s="130"/>
    </row>
    <row r="23" spans="1:29" ht="14.5" thickBot="1" x14ac:dyDescent="0.4">
      <c r="A23" s="12"/>
      <c r="B23" s="51"/>
      <c r="C23" s="15"/>
      <c r="D23" s="12"/>
      <c r="E23" s="135"/>
      <c r="F23" s="136"/>
      <c r="G23" s="134"/>
      <c r="H23" s="130"/>
      <c r="M23" s="12"/>
      <c r="N23" s="135"/>
      <c r="O23" s="136"/>
      <c r="P23" s="134"/>
      <c r="Q23" s="130"/>
      <c r="W23" s="131"/>
      <c r="X23" s="131"/>
      <c r="Y23" s="131"/>
      <c r="Z23" s="134"/>
      <c r="AA23" s="130"/>
    </row>
    <row r="24" spans="1:29" ht="21" customHeight="1" thickBot="1" x14ac:dyDescent="0.4">
      <c r="A24" s="222" t="s">
        <v>31</v>
      </c>
      <c r="B24" s="234" t="s">
        <v>2</v>
      </c>
      <c r="C24" s="14"/>
      <c r="D24" s="231" t="s">
        <v>33</v>
      </c>
      <c r="E24" s="137" t="s">
        <v>34</v>
      </c>
      <c r="F24" s="138" t="s">
        <v>36</v>
      </c>
      <c r="G24" s="139" t="s">
        <v>37</v>
      </c>
      <c r="H24" s="130"/>
      <c r="M24" s="231" t="s">
        <v>33</v>
      </c>
      <c r="N24" s="137" t="str">
        <f>E24</f>
        <v>Attivo/Patrimonio</v>
      </c>
      <c r="O24" s="138" t="str">
        <f>F24</f>
        <v>Fatturato/Ricavo</v>
      </c>
      <c r="P24" s="139" t="str">
        <f>G24</f>
        <v>Quota</v>
      </c>
      <c r="Q24" s="130"/>
      <c r="W24" s="233" t="s">
        <v>33</v>
      </c>
      <c r="X24" s="140" t="str">
        <f>N24</f>
        <v>Attivo/Patrimonio</v>
      </c>
      <c r="Y24" s="126" t="str">
        <f>O24</f>
        <v>Fatturato/Ricavo</v>
      </c>
      <c r="Z24" s="139" t="str">
        <f>P24</f>
        <v>Quota</v>
      </c>
      <c r="AA24" s="130"/>
    </row>
    <row r="25" spans="1:29" ht="21" customHeight="1" thickBot="1" x14ac:dyDescent="0.4">
      <c r="A25" s="223"/>
      <c r="B25" s="235"/>
      <c r="C25" s="14"/>
      <c r="D25" s="232"/>
      <c r="E25" s="216" t="s">
        <v>35</v>
      </c>
      <c r="F25" s="217"/>
      <c r="G25" s="141" t="s">
        <v>38</v>
      </c>
      <c r="H25" s="130"/>
      <c r="M25" s="232"/>
      <c r="N25" s="216" t="str">
        <f>E25</f>
        <v>migliaia di CZK</v>
      </c>
      <c r="O25" s="217"/>
      <c r="P25" s="141" t="str">
        <f>G25</f>
        <v>%</v>
      </c>
      <c r="Q25" s="130"/>
      <c r="W25" s="232"/>
      <c r="X25" s="224" t="str">
        <f>N25</f>
        <v>migliaia di CZK</v>
      </c>
      <c r="Y25" s="225"/>
      <c r="Z25" s="142" t="str">
        <f>P25</f>
        <v>%</v>
      </c>
      <c r="AA25" s="130"/>
    </row>
    <row r="26" spans="1:29" x14ac:dyDescent="0.35">
      <c r="A26" s="10"/>
      <c r="B26" s="49"/>
      <c r="C26" s="15"/>
      <c r="D26" s="10"/>
      <c r="E26" s="127"/>
      <c r="F26" s="127"/>
      <c r="G26" s="143"/>
      <c r="H26" s="130">
        <f>ROUND(D26*G26/100,1)</f>
        <v>0</v>
      </c>
      <c r="I26" s="113">
        <f>ROUND(E26*G26/100,1)</f>
        <v>0</v>
      </c>
      <c r="J26" s="113">
        <f>ROUND(F26*G26/100,1)</f>
        <v>0</v>
      </c>
      <c r="M26" s="10"/>
      <c r="N26" s="127"/>
      <c r="O26" s="127"/>
      <c r="P26" s="143"/>
      <c r="Q26" s="130">
        <f>ROUND(M26*P26/100,1)</f>
        <v>0</v>
      </c>
      <c r="R26" s="130">
        <f>ROUND(N26*P26/100,1)</f>
        <v>0</v>
      </c>
      <c r="S26" s="130">
        <f>ROUND(O26*P26/100,1)</f>
        <v>0</v>
      </c>
      <c r="W26" s="131"/>
      <c r="X26" s="131"/>
      <c r="Y26" s="131"/>
      <c r="Z26" s="131"/>
      <c r="AA26" s="130">
        <f>ROUND(W26*Z26/100,1)</f>
        <v>0</v>
      </c>
      <c r="AB26" s="113">
        <f>ROUND(X26*Z26/100,1)</f>
        <v>0</v>
      </c>
      <c r="AC26" s="113">
        <f>ROUND(Y26*G26/100,1)</f>
        <v>0</v>
      </c>
    </row>
    <row r="27" spans="1:29" x14ac:dyDescent="0.35">
      <c r="A27" s="11"/>
      <c r="B27" s="50"/>
      <c r="C27" s="15"/>
      <c r="D27" s="11"/>
      <c r="E27" s="132"/>
      <c r="F27" s="132"/>
      <c r="G27" s="144"/>
      <c r="H27" s="130">
        <f t="shared" ref="H27:H36" si="0">ROUND(D27*G27/100,1)</f>
        <v>0</v>
      </c>
      <c r="I27" s="113">
        <f t="shared" ref="I27:I36" si="1">ROUND(E27*G27/100,1)</f>
        <v>0</v>
      </c>
      <c r="J27" s="113">
        <f t="shared" ref="J27:J36" si="2">ROUND(F27*G27/100,1)</f>
        <v>0</v>
      </c>
      <c r="M27" s="11"/>
      <c r="N27" s="132"/>
      <c r="O27" s="132"/>
      <c r="P27" s="144"/>
      <c r="Q27" s="130">
        <f t="shared" ref="Q27:Q36" si="3">ROUND(M27*P27/100,1)</f>
        <v>0</v>
      </c>
      <c r="R27" s="130">
        <f t="shared" ref="R27:R36" si="4">ROUND(N27*P27/100,1)</f>
        <v>0</v>
      </c>
      <c r="S27" s="130">
        <f t="shared" ref="S27:S36" si="5">ROUND(O27*P27/100,1)</f>
        <v>0</v>
      </c>
      <c r="W27" s="131"/>
      <c r="X27" s="131"/>
      <c r="Y27" s="131"/>
      <c r="Z27" s="131"/>
      <c r="AA27" s="130">
        <f t="shared" ref="AA27:AA36" si="6">ROUND(W27*Z27/100,1)</f>
        <v>0</v>
      </c>
      <c r="AB27" s="113">
        <f t="shared" ref="AB27:AB36" si="7">ROUND(X27*Z27/100,1)</f>
        <v>0</v>
      </c>
      <c r="AC27" s="113">
        <f t="shared" ref="AC27:AC36" si="8">ROUND(Y27*G27/100,1)</f>
        <v>0</v>
      </c>
    </row>
    <row r="28" spans="1:29" x14ac:dyDescent="0.35">
      <c r="A28" s="11"/>
      <c r="B28" s="50"/>
      <c r="C28" s="15"/>
      <c r="D28" s="11"/>
      <c r="E28" s="132"/>
      <c r="F28" s="132"/>
      <c r="G28" s="144"/>
      <c r="H28" s="130">
        <f t="shared" si="0"/>
        <v>0</v>
      </c>
      <c r="I28" s="113">
        <f t="shared" si="1"/>
        <v>0</v>
      </c>
      <c r="J28" s="113">
        <f t="shared" si="2"/>
        <v>0</v>
      </c>
      <c r="M28" s="11"/>
      <c r="N28" s="132"/>
      <c r="O28" s="132"/>
      <c r="P28" s="144"/>
      <c r="Q28" s="130">
        <f t="shared" si="3"/>
        <v>0</v>
      </c>
      <c r="R28" s="130">
        <f t="shared" si="4"/>
        <v>0</v>
      </c>
      <c r="S28" s="130">
        <f t="shared" si="5"/>
        <v>0</v>
      </c>
      <c r="W28" s="131"/>
      <c r="X28" s="131"/>
      <c r="Y28" s="131"/>
      <c r="Z28" s="131"/>
      <c r="AA28" s="130">
        <f t="shared" si="6"/>
        <v>0</v>
      </c>
      <c r="AB28" s="113">
        <f t="shared" si="7"/>
        <v>0</v>
      </c>
      <c r="AC28" s="113">
        <f t="shared" si="8"/>
        <v>0</v>
      </c>
    </row>
    <row r="29" spans="1:29" x14ac:dyDescent="0.35">
      <c r="A29" s="11"/>
      <c r="B29" s="50"/>
      <c r="C29" s="15"/>
      <c r="D29" s="11"/>
      <c r="E29" s="132"/>
      <c r="F29" s="132"/>
      <c r="G29" s="144"/>
      <c r="H29" s="130">
        <f t="shared" si="0"/>
        <v>0</v>
      </c>
      <c r="I29" s="113">
        <f t="shared" si="1"/>
        <v>0</v>
      </c>
      <c r="J29" s="113">
        <f t="shared" si="2"/>
        <v>0</v>
      </c>
      <c r="M29" s="11"/>
      <c r="N29" s="132"/>
      <c r="O29" s="132"/>
      <c r="P29" s="144"/>
      <c r="Q29" s="130">
        <f t="shared" si="3"/>
        <v>0</v>
      </c>
      <c r="R29" s="130">
        <f t="shared" si="4"/>
        <v>0</v>
      </c>
      <c r="S29" s="130">
        <f t="shared" si="5"/>
        <v>0</v>
      </c>
      <c r="W29" s="131"/>
      <c r="X29" s="131"/>
      <c r="Y29" s="131"/>
      <c r="Z29" s="131"/>
      <c r="AA29" s="130">
        <f t="shared" si="6"/>
        <v>0</v>
      </c>
      <c r="AB29" s="113">
        <f t="shared" si="7"/>
        <v>0</v>
      </c>
      <c r="AC29" s="113">
        <f t="shared" si="8"/>
        <v>0</v>
      </c>
    </row>
    <row r="30" spans="1:29" x14ac:dyDescent="0.35">
      <c r="A30" s="11"/>
      <c r="B30" s="50"/>
      <c r="C30" s="15"/>
      <c r="D30" s="11"/>
      <c r="E30" s="132"/>
      <c r="F30" s="132"/>
      <c r="G30" s="144"/>
      <c r="H30" s="130">
        <f t="shared" si="0"/>
        <v>0</v>
      </c>
      <c r="I30" s="113">
        <f t="shared" si="1"/>
        <v>0</v>
      </c>
      <c r="J30" s="113">
        <f t="shared" si="2"/>
        <v>0</v>
      </c>
      <c r="M30" s="11"/>
      <c r="N30" s="132"/>
      <c r="O30" s="132"/>
      <c r="P30" s="144"/>
      <c r="Q30" s="130">
        <f t="shared" si="3"/>
        <v>0</v>
      </c>
      <c r="R30" s="130">
        <f t="shared" si="4"/>
        <v>0</v>
      </c>
      <c r="S30" s="130">
        <f t="shared" si="5"/>
        <v>0</v>
      </c>
      <c r="W30" s="131"/>
      <c r="X30" s="131"/>
      <c r="Y30" s="131"/>
      <c r="Z30" s="131"/>
      <c r="AA30" s="130">
        <f t="shared" si="6"/>
        <v>0</v>
      </c>
      <c r="AB30" s="113">
        <f t="shared" si="7"/>
        <v>0</v>
      </c>
      <c r="AC30" s="113">
        <f t="shared" si="8"/>
        <v>0</v>
      </c>
    </row>
    <row r="31" spans="1:29" x14ac:dyDescent="0.35">
      <c r="A31" s="11"/>
      <c r="B31" s="50"/>
      <c r="C31" s="15"/>
      <c r="D31" s="11"/>
      <c r="E31" s="132"/>
      <c r="F31" s="132"/>
      <c r="G31" s="144"/>
      <c r="H31" s="130">
        <f t="shared" si="0"/>
        <v>0</v>
      </c>
      <c r="I31" s="113">
        <f t="shared" si="1"/>
        <v>0</v>
      </c>
      <c r="J31" s="113">
        <f t="shared" si="2"/>
        <v>0</v>
      </c>
      <c r="M31" s="11"/>
      <c r="N31" s="132"/>
      <c r="O31" s="132"/>
      <c r="P31" s="144"/>
      <c r="Q31" s="130">
        <f t="shared" si="3"/>
        <v>0</v>
      </c>
      <c r="R31" s="130">
        <f t="shared" si="4"/>
        <v>0</v>
      </c>
      <c r="S31" s="130">
        <f t="shared" si="5"/>
        <v>0</v>
      </c>
      <c r="W31" s="131"/>
      <c r="X31" s="131"/>
      <c r="Y31" s="131"/>
      <c r="Z31" s="131"/>
      <c r="AA31" s="130">
        <f t="shared" si="6"/>
        <v>0</v>
      </c>
      <c r="AB31" s="113">
        <f t="shared" si="7"/>
        <v>0</v>
      </c>
      <c r="AC31" s="113">
        <f t="shared" si="8"/>
        <v>0</v>
      </c>
    </row>
    <row r="32" spans="1:29" x14ac:dyDescent="0.35">
      <c r="A32" s="11"/>
      <c r="B32" s="50"/>
      <c r="C32" s="15"/>
      <c r="D32" s="11"/>
      <c r="E32" s="132"/>
      <c r="F32" s="132"/>
      <c r="G32" s="144"/>
      <c r="H32" s="130">
        <f t="shared" si="0"/>
        <v>0</v>
      </c>
      <c r="I32" s="113">
        <f t="shared" si="1"/>
        <v>0</v>
      </c>
      <c r="J32" s="113">
        <f t="shared" si="2"/>
        <v>0</v>
      </c>
      <c r="M32" s="11"/>
      <c r="N32" s="132"/>
      <c r="O32" s="132"/>
      <c r="P32" s="144"/>
      <c r="Q32" s="130">
        <f t="shared" si="3"/>
        <v>0</v>
      </c>
      <c r="R32" s="130">
        <f t="shared" si="4"/>
        <v>0</v>
      </c>
      <c r="S32" s="130">
        <f t="shared" si="5"/>
        <v>0</v>
      </c>
      <c r="W32" s="131"/>
      <c r="X32" s="131"/>
      <c r="Y32" s="131"/>
      <c r="Z32" s="131"/>
      <c r="AA32" s="130">
        <f t="shared" si="6"/>
        <v>0</v>
      </c>
      <c r="AB32" s="113">
        <f t="shared" si="7"/>
        <v>0</v>
      </c>
      <c r="AC32" s="113">
        <f t="shared" si="8"/>
        <v>0</v>
      </c>
    </row>
    <row r="33" spans="1:29" x14ac:dyDescent="0.35">
      <c r="A33" s="11"/>
      <c r="B33" s="50"/>
      <c r="C33" s="15"/>
      <c r="D33" s="11"/>
      <c r="E33" s="132"/>
      <c r="F33" s="132"/>
      <c r="G33" s="144"/>
      <c r="H33" s="130">
        <f t="shared" si="0"/>
        <v>0</v>
      </c>
      <c r="I33" s="113">
        <f t="shared" si="1"/>
        <v>0</v>
      </c>
      <c r="J33" s="113">
        <f t="shared" si="2"/>
        <v>0</v>
      </c>
      <c r="M33" s="11"/>
      <c r="N33" s="132"/>
      <c r="O33" s="132"/>
      <c r="P33" s="144"/>
      <c r="Q33" s="130">
        <f t="shared" si="3"/>
        <v>0</v>
      </c>
      <c r="R33" s="130">
        <f t="shared" si="4"/>
        <v>0</v>
      </c>
      <c r="S33" s="130">
        <f t="shared" si="5"/>
        <v>0</v>
      </c>
      <c r="W33" s="131"/>
      <c r="X33" s="131"/>
      <c r="Y33" s="131"/>
      <c r="Z33" s="131"/>
      <c r="AA33" s="130">
        <f t="shared" si="6"/>
        <v>0</v>
      </c>
      <c r="AB33" s="113">
        <f t="shared" si="7"/>
        <v>0</v>
      </c>
      <c r="AC33" s="113">
        <f t="shared" si="8"/>
        <v>0</v>
      </c>
    </row>
    <row r="34" spans="1:29" x14ac:dyDescent="0.35">
      <c r="A34" s="11"/>
      <c r="B34" s="50"/>
      <c r="C34" s="15"/>
      <c r="D34" s="11"/>
      <c r="E34" s="132"/>
      <c r="F34" s="132"/>
      <c r="G34" s="144"/>
      <c r="H34" s="130">
        <f t="shared" si="0"/>
        <v>0</v>
      </c>
      <c r="I34" s="113">
        <f t="shared" si="1"/>
        <v>0</v>
      </c>
      <c r="J34" s="113">
        <f t="shared" si="2"/>
        <v>0</v>
      </c>
      <c r="M34" s="11"/>
      <c r="N34" s="132"/>
      <c r="O34" s="132"/>
      <c r="P34" s="144"/>
      <c r="Q34" s="130">
        <f t="shared" si="3"/>
        <v>0</v>
      </c>
      <c r="R34" s="130">
        <f t="shared" si="4"/>
        <v>0</v>
      </c>
      <c r="S34" s="130">
        <f t="shared" si="5"/>
        <v>0</v>
      </c>
      <c r="W34" s="131"/>
      <c r="X34" s="131"/>
      <c r="Y34" s="131"/>
      <c r="Z34" s="131"/>
      <c r="AA34" s="130">
        <f t="shared" si="6"/>
        <v>0</v>
      </c>
      <c r="AB34" s="113">
        <f t="shared" si="7"/>
        <v>0</v>
      </c>
      <c r="AC34" s="113">
        <f t="shared" si="8"/>
        <v>0</v>
      </c>
    </row>
    <row r="35" spans="1:29" x14ac:dyDescent="0.35">
      <c r="A35" s="11"/>
      <c r="B35" s="50"/>
      <c r="C35" s="15"/>
      <c r="D35" s="11"/>
      <c r="E35" s="132"/>
      <c r="F35" s="132"/>
      <c r="G35" s="144"/>
      <c r="H35" s="130">
        <f t="shared" si="0"/>
        <v>0</v>
      </c>
      <c r="I35" s="113">
        <f t="shared" si="1"/>
        <v>0</v>
      </c>
      <c r="J35" s="113">
        <f t="shared" si="2"/>
        <v>0</v>
      </c>
      <c r="M35" s="11"/>
      <c r="N35" s="132"/>
      <c r="O35" s="132"/>
      <c r="P35" s="144"/>
      <c r="Q35" s="130">
        <f t="shared" si="3"/>
        <v>0</v>
      </c>
      <c r="R35" s="130">
        <f t="shared" si="4"/>
        <v>0</v>
      </c>
      <c r="S35" s="130">
        <f t="shared" si="5"/>
        <v>0</v>
      </c>
      <c r="W35" s="131"/>
      <c r="X35" s="131"/>
      <c r="Y35" s="131"/>
      <c r="Z35" s="131"/>
      <c r="AA35" s="130">
        <f t="shared" si="6"/>
        <v>0</v>
      </c>
      <c r="AB35" s="113">
        <f t="shared" si="7"/>
        <v>0</v>
      </c>
      <c r="AC35" s="113">
        <f t="shared" si="8"/>
        <v>0</v>
      </c>
    </row>
    <row r="36" spans="1:29" ht="14.5" thickBot="1" x14ac:dyDescent="0.4">
      <c r="A36" s="12"/>
      <c r="B36" s="51"/>
      <c r="C36" s="15"/>
      <c r="D36" s="12"/>
      <c r="E36" s="135"/>
      <c r="F36" s="135"/>
      <c r="G36" s="145"/>
      <c r="H36" s="130">
        <f t="shared" si="0"/>
        <v>0</v>
      </c>
      <c r="I36" s="113">
        <f t="shared" si="1"/>
        <v>0</v>
      </c>
      <c r="J36" s="113">
        <f t="shared" si="2"/>
        <v>0</v>
      </c>
      <c r="M36" s="12"/>
      <c r="N36" s="135"/>
      <c r="O36" s="135"/>
      <c r="P36" s="145"/>
      <c r="Q36" s="130">
        <f t="shared" si="3"/>
        <v>0</v>
      </c>
      <c r="R36" s="130">
        <f t="shared" si="4"/>
        <v>0</v>
      </c>
      <c r="S36" s="130">
        <f t="shared" si="5"/>
        <v>0</v>
      </c>
      <c r="W36" s="131"/>
      <c r="X36" s="131"/>
      <c r="Y36" s="131"/>
      <c r="Z36" s="131"/>
      <c r="AA36" s="130">
        <f t="shared" si="6"/>
        <v>0</v>
      </c>
      <c r="AB36" s="113">
        <f t="shared" si="7"/>
        <v>0</v>
      </c>
      <c r="AC36" s="113">
        <f t="shared" si="8"/>
        <v>0</v>
      </c>
    </row>
    <row r="37" spans="1:29" ht="21" customHeight="1" thickBot="1" x14ac:dyDescent="0.4">
      <c r="A37" s="218" t="s">
        <v>32</v>
      </c>
      <c r="B37" s="226" t="s">
        <v>2</v>
      </c>
      <c r="C37" s="24"/>
      <c r="D37" s="220" t="s">
        <v>33</v>
      </c>
      <c r="E37" s="146" t="s">
        <v>34</v>
      </c>
      <c r="F37" s="147" t="s">
        <v>36</v>
      </c>
      <c r="G37" s="148"/>
      <c r="H37" s="149"/>
      <c r="I37" s="111"/>
      <c r="J37" s="111"/>
      <c r="K37" s="111"/>
      <c r="L37" s="111"/>
      <c r="M37" s="220" t="str">
        <f>D37</f>
        <v>Numero di dipendenti</v>
      </c>
      <c r="N37" s="146" t="str">
        <f>E37</f>
        <v>Attivo/Patrimonio</v>
      </c>
      <c r="O37" s="147" t="str">
        <f>F37</f>
        <v>Fatturato/Ricavo</v>
      </c>
      <c r="P37" s="148"/>
      <c r="Q37" s="149"/>
      <c r="R37" s="111"/>
      <c r="S37" s="111"/>
      <c r="T37" s="111"/>
      <c r="U37" s="111"/>
      <c r="V37" s="111"/>
      <c r="W37" s="220" t="str">
        <f>M37</f>
        <v>Numero di dipendenti</v>
      </c>
      <c r="X37" s="150" t="str">
        <f>N37</f>
        <v>Attivo/Patrimonio</v>
      </c>
      <c r="Y37" s="151" t="str">
        <f>O37</f>
        <v>Fatturato/Ricavo</v>
      </c>
      <c r="Z37" s="148"/>
    </row>
    <row r="38" spans="1:29" ht="21" customHeight="1" thickBot="1" x14ac:dyDescent="0.4">
      <c r="A38" s="219"/>
      <c r="B38" s="227"/>
      <c r="C38" s="24"/>
      <c r="D38" s="221"/>
      <c r="E38" s="220" t="s">
        <v>35</v>
      </c>
      <c r="F38" s="228"/>
      <c r="G38" s="148"/>
      <c r="H38" s="149"/>
      <c r="I38" s="111"/>
      <c r="J38" s="111"/>
      <c r="K38" s="111"/>
      <c r="L38" s="111"/>
      <c r="M38" s="221"/>
      <c r="N38" s="220" t="str">
        <f>E38</f>
        <v>migliaia di CZK</v>
      </c>
      <c r="O38" s="228"/>
      <c r="P38" s="148"/>
      <c r="Q38" s="149"/>
      <c r="R38" s="111"/>
      <c r="S38" s="111"/>
      <c r="T38" s="111"/>
      <c r="U38" s="111"/>
      <c r="V38" s="111"/>
      <c r="W38" s="221"/>
      <c r="X38" s="229" t="str">
        <f>N38</f>
        <v>migliaia di CZK</v>
      </c>
      <c r="Y38" s="230"/>
      <c r="Z38" s="148"/>
    </row>
    <row r="39" spans="1:29" x14ac:dyDescent="0.35">
      <c r="A39" s="10"/>
      <c r="B39" s="49"/>
      <c r="C39" s="25"/>
      <c r="D39" s="10"/>
      <c r="E39" s="127"/>
      <c r="F39" s="128"/>
      <c r="G39" s="152"/>
      <c r="H39" s="149"/>
      <c r="I39" s="111"/>
      <c r="J39" s="111"/>
      <c r="K39" s="111"/>
      <c r="L39" s="111"/>
      <c r="M39" s="10"/>
      <c r="N39" s="127"/>
      <c r="O39" s="128"/>
      <c r="P39" s="152"/>
      <c r="Q39" s="149"/>
      <c r="R39" s="111"/>
      <c r="S39" s="111"/>
      <c r="T39" s="111"/>
      <c r="U39" s="111"/>
      <c r="V39" s="111"/>
      <c r="W39" s="131"/>
      <c r="X39" s="131"/>
      <c r="Y39" s="131"/>
      <c r="Z39" s="152"/>
    </row>
    <row r="40" spans="1:29" x14ac:dyDescent="0.35">
      <c r="A40" s="11"/>
      <c r="B40" s="50"/>
      <c r="C40" s="25"/>
      <c r="D40" s="11"/>
      <c r="E40" s="132"/>
      <c r="F40" s="133"/>
      <c r="G40" s="152"/>
      <c r="H40" s="149"/>
      <c r="I40" s="111"/>
      <c r="J40" s="111"/>
      <c r="K40" s="111"/>
      <c r="L40" s="111"/>
      <c r="M40" s="11"/>
      <c r="N40" s="132"/>
      <c r="O40" s="133"/>
      <c r="P40" s="152"/>
      <c r="Q40" s="149"/>
      <c r="R40" s="111"/>
      <c r="S40" s="111"/>
      <c r="T40" s="111"/>
      <c r="U40" s="111"/>
      <c r="V40" s="111"/>
      <c r="W40" s="131"/>
      <c r="X40" s="131"/>
      <c r="Y40" s="131"/>
      <c r="Z40" s="152"/>
    </row>
    <row r="41" spans="1:29" x14ac:dyDescent="0.35">
      <c r="A41" s="11"/>
      <c r="B41" s="50"/>
      <c r="C41" s="25"/>
      <c r="D41" s="11"/>
      <c r="E41" s="132"/>
      <c r="F41" s="133"/>
      <c r="G41" s="152"/>
      <c r="H41" s="149"/>
      <c r="I41" s="111"/>
      <c r="J41" s="111"/>
      <c r="K41" s="111"/>
      <c r="L41" s="111"/>
      <c r="M41" s="11"/>
      <c r="N41" s="132"/>
      <c r="O41" s="133"/>
      <c r="P41" s="152"/>
      <c r="Q41" s="149"/>
      <c r="R41" s="111"/>
      <c r="S41" s="111"/>
      <c r="T41" s="111"/>
      <c r="U41" s="111"/>
      <c r="V41" s="111"/>
      <c r="W41" s="131"/>
      <c r="X41" s="131"/>
      <c r="Y41" s="131"/>
      <c r="Z41" s="152"/>
    </row>
    <row r="42" spans="1:29" x14ac:dyDescent="0.35">
      <c r="A42" s="11"/>
      <c r="B42" s="50"/>
      <c r="C42" s="25"/>
      <c r="D42" s="11"/>
      <c r="E42" s="132"/>
      <c r="F42" s="133"/>
      <c r="G42" s="152"/>
      <c r="H42" s="149"/>
      <c r="I42" s="111"/>
      <c r="J42" s="111"/>
      <c r="K42" s="111"/>
      <c r="L42" s="111"/>
      <c r="M42" s="11"/>
      <c r="N42" s="132"/>
      <c r="O42" s="133"/>
      <c r="P42" s="152"/>
      <c r="Q42" s="149"/>
      <c r="R42" s="111"/>
      <c r="S42" s="111"/>
      <c r="T42" s="111"/>
      <c r="U42" s="111"/>
      <c r="V42" s="111"/>
      <c r="W42" s="131"/>
      <c r="X42" s="131"/>
      <c r="Y42" s="131"/>
      <c r="Z42" s="152"/>
    </row>
    <row r="43" spans="1:29" x14ac:dyDescent="0.35">
      <c r="A43" s="11"/>
      <c r="B43" s="50"/>
      <c r="C43" s="25"/>
      <c r="D43" s="11"/>
      <c r="E43" s="132"/>
      <c r="F43" s="133"/>
      <c r="G43" s="152"/>
      <c r="H43" s="149"/>
      <c r="I43" s="111"/>
      <c r="J43" s="111"/>
      <c r="K43" s="111"/>
      <c r="L43" s="111"/>
      <c r="M43" s="11"/>
      <c r="N43" s="132"/>
      <c r="O43" s="133"/>
      <c r="P43" s="152"/>
      <c r="Q43" s="149"/>
      <c r="R43" s="111"/>
      <c r="S43" s="111"/>
      <c r="T43" s="111"/>
      <c r="U43" s="111"/>
      <c r="V43" s="111"/>
      <c r="W43" s="131"/>
      <c r="X43" s="131"/>
      <c r="Y43" s="131"/>
      <c r="Z43" s="152"/>
    </row>
    <row r="44" spans="1:29" ht="14.5" thickBot="1" x14ac:dyDescent="0.4">
      <c r="A44" s="12"/>
      <c r="B44" s="51"/>
      <c r="C44" s="25"/>
      <c r="D44" s="12"/>
      <c r="E44" s="135"/>
      <c r="F44" s="136"/>
      <c r="G44" s="152"/>
      <c r="H44" s="149"/>
      <c r="I44" s="111"/>
      <c r="J44" s="111"/>
      <c r="K44" s="111"/>
      <c r="L44" s="111"/>
      <c r="M44" s="12"/>
      <c r="N44" s="135"/>
      <c r="O44" s="136"/>
      <c r="P44" s="152"/>
      <c r="Q44" s="149"/>
      <c r="R44" s="111"/>
      <c r="S44" s="111"/>
      <c r="T44" s="111"/>
      <c r="U44" s="111"/>
      <c r="V44" s="111"/>
      <c r="W44" s="131"/>
      <c r="X44" s="131"/>
      <c r="Y44" s="131"/>
      <c r="Z44" s="152"/>
    </row>
  </sheetData>
  <sheetProtection algorithmName="SHA-512" hashValue="oPfFK/3hmrVWRSF+tA5HRn6WjCxXmY7cK6tEomMtFZZ6t3hxX6uC1kT8aDmIs1QpIST4njzAahbAw8T3amWL5Q==" saltValue="IAHtHkw6XhuKl0AHpI47HA==" spinCount="100000" sheet="1" formatRows="0" selectLockedCells="1"/>
  <mergeCells count="33">
    <mergeCell ref="Z11:AF11"/>
    <mergeCell ref="X10:Y10"/>
    <mergeCell ref="A6:B6"/>
    <mergeCell ref="A1:Z1"/>
    <mergeCell ref="D2:F2"/>
    <mergeCell ref="M2:O2"/>
    <mergeCell ref="W2:Y2"/>
    <mergeCell ref="E5:F5"/>
    <mergeCell ref="N5:O5"/>
    <mergeCell ref="X5:Y5"/>
    <mergeCell ref="A9:A10"/>
    <mergeCell ref="B9:B10"/>
    <mergeCell ref="D9:D10"/>
    <mergeCell ref="M9:M10"/>
    <mergeCell ref="W9:W10"/>
    <mergeCell ref="E10:F10"/>
    <mergeCell ref="X25:Y25"/>
    <mergeCell ref="B37:B38"/>
    <mergeCell ref="E38:F38"/>
    <mergeCell ref="N38:O38"/>
    <mergeCell ref="X38:Y38"/>
    <mergeCell ref="D24:D25"/>
    <mergeCell ref="M24:M25"/>
    <mergeCell ref="W24:W25"/>
    <mergeCell ref="B24:B25"/>
    <mergeCell ref="E25:F25"/>
    <mergeCell ref="N25:O25"/>
    <mergeCell ref="N10:O10"/>
    <mergeCell ref="A37:A38"/>
    <mergeCell ref="M37:M38"/>
    <mergeCell ref="W37:W38"/>
    <mergeCell ref="D37:D38"/>
    <mergeCell ref="A24:A25"/>
  </mergeCells>
  <conditionalFormatting sqref="W11:Y23">
    <cfRule type="expression" dxfId="36" priority="8" stopIfTrue="1">
      <formula>($AD$6=$AE$6)</formula>
    </cfRule>
  </conditionalFormatting>
  <conditionalFormatting sqref="W26:Z36">
    <cfRule type="expression" dxfId="35" priority="7" stopIfTrue="1">
      <formula>($AD$6=$AE$6)</formula>
    </cfRule>
  </conditionalFormatting>
  <conditionalFormatting sqref="W40:Y44 W39">
    <cfRule type="expression" dxfId="34" priority="6" stopIfTrue="1">
      <formula>($AD$6=$AE$6)</formula>
    </cfRule>
  </conditionalFormatting>
  <conditionalFormatting sqref="X39">
    <cfRule type="expression" dxfId="33" priority="4" stopIfTrue="1">
      <formula>($AD$6=$AE$6)</formula>
    </cfRule>
  </conditionalFormatting>
  <conditionalFormatting sqref="Y39">
    <cfRule type="expression" dxfId="32" priority="2" stopIfTrue="1">
      <formula>($AD$6=$AE$6)</formula>
    </cfRule>
  </conditionalFormatting>
  <dataValidations xWindow="940" yWindow="681" count="7">
    <dataValidation allowBlank="1" showInputMessage="1" showErrorMessage="1" promptTitle="Spojení přes fyzické osoby" prompt="Uveďte všechny podnikatele, kteří jsou spojeni (podíl přes 50%) prostřednictvím fyzické osoby nebo skupiny fyzických osob (nepodnikatelů) jednajících společně a zároveň působících na stejném nebo sousedním trhu." sqref="A39" xr:uid="{00000000-0002-0000-0100-000000000000}"/>
    <dataValidation type="whole" allowBlank="1" showInputMessage="1" showErrorMessage="1" errorTitle="Partnerský podnikatel" error="Hodnota musí být v intervalu min. 25%  (včetně) a max. 50% (včetně)." promptTitle="Podíl u podnikatele" prompt="Uveďte podíl v rozmezí 25 - 50%, a to jak u prvního partnerského podnikatele. _x000a_Uveďte tentýž poměr (stejné procento) i u následného propojeného (vazba více než 50%) podnikatele na tohoto podnikatele._x000a_" sqref="G27:G36 P26:P36 Z26:Z36" xr:uid="{00000000-0002-0000-0100-000001000000}">
      <formula1>25</formula1>
      <formula2>50</formula2>
    </dataValidation>
    <dataValidation allowBlank="1" showInputMessage="1" showErrorMessage="1" promptTitle="Partnerský podnik" prompt="Uveďte všechny podnikatele, kteří mají „vazbu“ na žadatele vyšší než 25% a menší nebo rovnu 50%. Dále pak všechny podnikatele, kteří jsou spojeni s partnerem („vazba“ vyšší než 50%)." sqref="A26" xr:uid="{00000000-0002-0000-0100-000002000000}"/>
    <dataValidation allowBlank="1" showInputMessage="1" showErrorMessage="1" promptTitle="Údaje o podnikateli" prompt="Požadované údaje uvádějte kompletně za daného podnikatele bez konrétního procentuálního podílu. Do součtu se počítá celkový počet zaměstnanců bez ohledu na výši procentuálního podílu (musí být vyšší jak 50%)." sqref="D11:D23 M11:M23 W11:W23" xr:uid="{00000000-0002-0000-0100-000003000000}"/>
    <dataValidation allowBlank="1" showInputMessage="1" showErrorMessage="1" promptTitle="Spojený (propojený):" prompt="Uveďte všechny podnikatele, které mají „vazbu“ na žadatele vyšší než 50% a dále všechny podnikatele, kteří jsou s těmito podnikateli spojeni („vazba“ vyšší než 50%), a to buď bezprostředně, nebo jako součást řetězce spojených podnikatelů." sqref="A11" xr:uid="{00000000-0002-0000-0100-000004000000}"/>
    <dataValidation type="whole" allowBlank="1" showInputMessage="1" showErrorMessage="1" errorTitle="Partnerský podnikatel" error="Hodnota musí být v intervalu min. 25%  (včetně) a max. 50% (včetně)." promptTitle="Podíl u podnikatele" prompt="V případě partnera s přímou vazbou na žadatele zadejte procentuální výši „vazby“ (více než 25% - max. 50%). U podnikatelů spojených s partnerem zadejte stejné procento, jako je výše „vazby“ partnera vůči žadateli._x000a_" sqref="G26" xr:uid="{00000000-0002-0000-0100-000005000000}">
      <formula1>25</formula1>
      <formula2>50</formula2>
    </dataValidation>
    <dataValidation allowBlank="1" showInputMessage="1" showErrorMessage="1" promptTitle="Údaje o podnikateli" prompt="Uveďte celkový počet zaměstnanců/Aktiv/Obratu. Přepočet bude udělán automaticky dle zadaného procenta do celkového součtu." sqref="D26" xr:uid="{00000000-0002-0000-0100-000006000000}"/>
  </dataValidations>
  <pageMargins left="0.62992125984251968" right="0.55118110236220474" top="0.55118110236220474" bottom="0.47244094488188981" header="0.31496062992125984" footer="0.31496062992125984"/>
  <pageSetup paperSize="9" scale="72" orientation="landscape" r:id="rId1"/>
  <extLst>
    <ext xmlns:x14="http://schemas.microsoft.com/office/spreadsheetml/2009/9/main" uri="{78C0D931-6437-407d-A8EE-F0AAD7539E65}">
      <x14:conditionalFormattings>
        <x14:conditionalFormatting xmlns:xm="http://schemas.microsoft.com/office/excel/2006/main">
          <x14:cfRule type="expression" priority="5" id="{99686BA0-5167-4AE3-AF90-84E6EC4F778A}">
            <xm:f>PROHLÁŠENÍ!$B$30="nelze určit"</xm:f>
            <x14:dxf>
              <fill>
                <patternFill>
                  <bgColor rgb="FF92D050"/>
                </patternFill>
              </fill>
            </x14:dxf>
          </x14:cfRule>
          <xm:sqref>W11:Y23 W26:Z36 W40:Y44 W39</xm:sqref>
        </x14:conditionalFormatting>
        <x14:conditionalFormatting xmlns:xm="http://schemas.microsoft.com/office/excel/2006/main">
          <x14:cfRule type="expression" priority="3" id="{D9AFD25A-A383-4309-BAEC-45070B463DE2}">
            <xm:f>PROHLÁŠENÍ!$B$30="nelze určit"</xm:f>
            <x14:dxf>
              <fill>
                <patternFill>
                  <bgColor rgb="FF92D050"/>
                </patternFill>
              </fill>
            </x14:dxf>
          </x14:cfRule>
          <xm:sqref>X39</xm:sqref>
        </x14:conditionalFormatting>
        <x14:conditionalFormatting xmlns:xm="http://schemas.microsoft.com/office/excel/2006/main">
          <x14:cfRule type="expression" priority="1" id="{3231811F-2220-40C5-AC3D-81AC4DA0E714}">
            <xm:f>PROHLÁŠENÍ!$B$30="nelze určit"</xm:f>
            <x14:dxf>
              <fill>
                <patternFill>
                  <bgColor rgb="FF92D050"/>
                </patternFill>
              </fill>
            </x14:dxf>
          </x14:cfRule>
          <xm:sqref>Y39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Z30"/>
  <sheetViews>
    <sheetView zoomScaleNormal="100" zoomScaleSheetLayoutView="145" workbookViewId="0"/>
  </sheetViews>
  <sheetFormatPr defaultColWidth="9.1796875" defaultRowHeight="11.5" x14ac:dyDescent="0.25"/>
  <cols>
    <col min="1" max="1" width="81.81640625" style="170" customWidth="1"/>
    <col min="2" max="16384" width="9.1796875" style="170"/>
  </cols>
  <sheetData>
    <row r="1" spans="1:26" ht="19.5" customHeight="1" x14ac:dyDescent="0.25">
      <c r="A1" s="183" t="s">
        <v>40</v>
      </c>
      <c r="B1" s="45"/>
      <c r="C1" s="45"/>
      <c r="D1" s="45"/>
      <c r="E1" s="45"/>
      <c r="F1" s="45"/>
      <c r="G1" s="45"/>
      <c r="H1" s="45"/>
      <c r="I1" s="45"/>
      <c r="J1" s="46"/>
      <c r="K1" s="46"/>
      <c r="L1" s="46"/>
      <c r="M1" s="46"/>
      <c r="N1" s="46"/>
      <c r="O1" s="46"/>
      <c r="P1" s="46"/>
      <c r="Q1" s="46"/>
      <c r="R1" s="46"/>
      <c r="S1" s="46"/>
      <c r="T1" s="46"/>
      <c r="U1" s="46"/>
      <c r="V1" s="46"/>
      <c r="W1" s="46"/>
      <c r="X1" s="46"/>
      <c r="Y1" s="46"/>
      <c r="Z1" s="46"/>
    </row>
    <row r="2" spans="1:26" ht="64.5" customHeight="1" thickBot="1" x14ac:dyDescent="0.3">
      <c r="A2" s="177" t="s">
        <v>41</v>
      </c>
    </row>
    <row r="3" spans="1:26" ht="11.25" customHeight="1" thickBot="1" x14ac:dyDescent="0.3">
      <c r="A3" s="178"/>
      <c r="B3" s="248"/>
      <c r="C3" s="248"/>
      <c r="D3" s="248"/>
      <c r="E3" s="248"/>
      <c r="F3" s="248"/>
      <c r="G3" s="171"/>
      <c r="H3" s="171"/>
      <c r="I3" s="171"/>
    </row>
    <row r="4" spans="1:26" ht="18" customHeight="1" x14ac:dyDescent="0.25">
      <c r="A4" s="179" t="s">
        <v>42</v>
      </c>
      <c r="B4" s="172"/>
      <c r="C4" s="173"/>
      <c r="D4" s="173"/>
      <c r="E4" s="173"/>
      <c r="F4" s="173"/>
      <c r="G4" s="173"/>
      <c r="H4" s="173"/>
      <c r="I4" s="173"/>
    </row>
    <row r="5" spans="1:26" ht="51" customHeight="1" x14ac:dyDescent="0.25">
      <c r="A5" s="180" t="s">
        <v>43</v>
      </c>
      <c r="B5" s="172"/>
      <c r="C5" s="172"/>
      <c r="D5" s="172"/>
      <c r="E5" s="173"/>
      <c r="F5" s="173"/>
      <c r="G5" s="173"/>
      <c r="H5" s="173"/>
      <c r="I5" s="173"/>
    </row>
    <row r="6" spans="1:26" ht="42" customHeight="1" thickBot="1" x14ac:dyDescent="0.3">
      <c r="A6" s="181" t="s">
        <v>44</v>
      </c>
      <c r="B6" s="172"/>
      <c r="C6" s="172"/>
      <c r="D6" s="172"/>
      <c r="E6" s="173"/>
      <c r="F6" s="173"/>
      <c r="G6" s="173"/>
      <c r="H6" s="173"/>
      <c r="I6" s="173"/>
    </row>
    <row r="7" spans="1:26" ht="11.25" customHeight="1" thickBot="1" x14ac:dyDescent="0.3">
      <c r="A7" s="178"/>
      <c r="B7" s="172"/>
      <c r="C7" s="172"/>
      <c r="D7" s="172"/>
      <c r="E7" s="173"/>
      <c r="F7" s="173"/>
      <c r="G7" s="173"/>
      <c r="H7" s="173"/>
      <c r="I7" s="173"/>
    </row>
    <row r="8" spans="1:26" ht="17.25" customHeight="1" x14ac:dyDescent="0.25">
      <c r="A8" s="179" t="s">
        <v>45</v>
      </c>
      <c r="B8" s="172"/>
      <c r="C8" s="172"/>
      <c r="D8" s="172"/>
      <c r="E8" s="173"/>
      <c r="F8" s="173"/>
      <c r="G8" s="173"/>
      <c r="H8" s="173"/>
      <c r="I8" s="173"/>
    </row>
    <row r="9" spans="1:26" ht="61.5" customHeight="1" x14ac:dyDescent="0.25">
      <c r="A9" s="182" t="s">
        <v>46</v>
      </c>
      <c r="B9" s="171"/>
      <c r="C9" s="171"/>
      <c r="D9" s="171"/>
      <c r="E9" s="171"/>
      <c r="F9" s="171"/>
      <c r="G9" s="171"/>
      <c r="H9" s="171"/>
      <c r="I9" s="171"/>
    </row>
    <row r="10" spans="1:26" ht="27" customHeight="1" x14ac:dyDescent="0.3">
      <c r="A10" s="180" t="s">
        <v>47</v>
      </c>
      <c r="B10" s="248"/>
      <c r="C10" s="250"/>
      <c r="D10" s="250"/>
      <c r="E10" s="250"/>
      <c r="F10" s="250"/>
      <c r="G10" s="250"/>
      <c r="H10" s="250"/>
      <c r="I10" s="250"/>
      <c r="J10" s="250"/>
    </row>
    <row r="11" spans="1:26" ht="16.5" customHeight="1" thickBot="1" x14ac:dyDescent="0.3">
      <c r="A11" s="181" t="s">
        <v>48</v>
      </c>
      <c r="B11" s="171"/>
      <c r="C11" s="171"/>
      <c r="D11" s="171"/>
      <c r="E11" s="171"/>
      <c r="F11" s="171"/>
      <c r="G11" s="171"/>
      <c r="H11" s="171"/>
      <c r="I11" s="171"/>
    </row>
    <row r="12" spans="1:26" ht="11.25" customHeight="1" thickBot="1" x14ac:dyDescent="0.3">
      <c r="A12" s="178"/>
      <c r="B12" s="248"/>
      <c r="C12" s="248"/>
      <c r="D12" s="248"/>
      <c r="E12" s="248"/>
      <c r="F12" s="248"/>
      <c r="G12" s="171"/>
      <c r="H12" s="171"/>
      <c r="I12" s="171"/>
    </row>
    <row r="13" spans="1:26" ht="17.25" customHeight="1" x14ac:dyDescent="0.25">
      <c r="A13" s="179" t="s">
        <v>49</v>
      </c>
      <c r="B13" s="171"/>
      <c r="C13" s="171"/>
      <c r="D13" s="171"/>
      <c r="E13" s="171"/>
      <c r="F13" s="171"/>
      <c r="G13" s="171"/>
      <c r="H13" s="171"/>
      <c r="I13" s="171"/>
    </row>
    <row r="14" spans="1:26" ht="18" customHeight="1" x14ac:dyDescent="0.25">
      <c r="A14" s="182" t="s">
        <v>50</v>
      </c>
      <c r="B14" s="171"/>
      <c r="C14" s="171"/>
      <c r="D14" s="171"/>
      <c r="E14" s="171"/>
      <c r="F14" s="171"/>
      <c r="G14" s="171"/>
      <c r="H14" s="171"/>
      <c r="I14" s="171"/>
    </row>
    <row r="15" spans="1:26" ht="39.75" customHeight="1" thickBot="1" x14ac:dyDescent="0.35">
      <c r="A15" s="181" t="s">
        <v>51</v>
      </c>
      <c r="B15" s="248"/>
      <c r="C15" s="248"/>
      <c r="D15" s="248"/>
      <c r="E15" s="248"/>
      <c r="F15" s="248"/>
      <c r="G15" s="251"/>
      <c r="H15" s="251"/>
      <c r="I15" s="251"/>
      <c r="J15" s="251"/>
      <c r="K15" s="251"/>
      <c r="L15" s="251"/>
    </row>
    <row r="16" spans="1:26" ht="11.25" customHeight="1" thickBot="1" x14ac:dyDescent="0.35">
      <c r="A16" s="178"/>
      <c r="B16" s="175"/>
      <c r="C16" s="175"/>
      <c r="D16" s="175"/>
      <c r="E16" s="175"/>
      <c r="F16" s="175"/>
      <c r="G16" s="176"/>
      <c r="H16" s="176"/>
      <c r="I16" s="176"/>
      <c r="J16" s="176"/>
      <c r="K16" s="176"/>
      <c r="L16" s="176"/>
    </row>
    <row r="17" spans="1:12" ht="17.25" customHeight="1" x14ac:dyDescent="0.3">
      <c r="A17" s="179" t="s">
        <v>52</v>
      </c>
      <c r="B17" s="248"/>
      <c r="C17" s="250"/>
      <c r="D17" s="250"/>
      <c r="E17" s="250"/>
      <c r="F17" s="250"/>
      <c r="G17" s="250"/>
      <c r="H17" s="250"/>
      <c r="I17" s="250"/>
      <c r="J17" s="250"/>
      <c r="K17" s="250"/>
      <c r="L17" s="250"/>
    </row>
    <row r="18" spans="1:12" ht="28.5" customHeight="1" thickBot="1" x14ac:dyDescent="0.3">
      <c r="A18" s="181" t="s">
        <v>53</v>
      </c>
      <c r="B18" s="248"/>
      <c r="C18" s="249"/>
      <c r="D18" s="249"/>
      <c r="E18" s="249"/>
      <c r="F18" s="249"/>
      <c r="G18" s="249"/>
      <c r="H18" s="249"/>
      <c r="I18" s="249"/>
    </row>
    <row r="19" spans="1:12" ht="11.25" customHeight="1" thickBot="1" x14ac:dyDescent="0.3">
      <c r="A19" s="178"/>
      <c r="B19" s="175"/>
      <c r="C19" s="171"/>
      <c r="D19" s="171"/>
      <c r="E19" s="171"/>
      <c r="F19" s="171"/>
      <c r="G19" s="171"/>
      <c r="H19" s="171"/>
      <c r="I19" s="171"/>
    </row>
    <row r="20" spans="1:12" ht="17.25" customHeight="1" x14ac:dyDescent="0.25">
      <c r="A20" s="179" t="s">
        <v>54</v>
      </c>
      <c r="B20" s="171"/>
      <c r="C20" s="171"/>
      <c r="D20" s="171"/>
      <c r="E20" s="171"/>
      <c r="F20" s="171"/>
      <c r="G20" s="171"/>
      <c r="H20" s="171"/>
      <c r="I20" s="171"/>
    </row>
    <row r="21" spans="1:12" ht="40.5" customHeight="1" thickBot="1" x14ac:dyDescent="0.3">
      <c r="A21" s="181" t="s">
        <v>55</v>
      </c>
      <c r="B21" s="175"/>
      <c r="C21" s="175"/>
      <c r="D21" s="175"/>
      <c r="E21" s="175"/>
      <c r="F21" s="175"/>
      <c r="G21" s="171"/>
      <c r="H21" s="171"/>
      <c r="I21" s="171"/>
    </row>
    <row r="22" spans="1:12" x14ac:dyDescent="0.25">
      <c r="A22" s="174"/>
      <c r="B22" s="248"/>
      <c r="C22" s="248"/>
      <c r="D22" s="248"/>
      <c r="E22" s="248"/>
      <c r="F22" s="248"/>
      <c r="G22" s="171"/>
      <c r="H22" s="171"/>
      <c r="I22" s="171"/>
    </row>
    <row r="23" spans="1:12" x14ac:dyDescent="0.25">
      <c r="A23" s="174"/>
      <c r="B23" s="171"/>
      <c r="C23" s="171"/>
      <c r="D23" s="171"/>
      <c r="E23" s="171"/>
      <c r="F23" s="171"/>
      <c r="G23" s="171"/>
      <c r="H23" s="171"/>
      <c r="I23" s="171"/>
    </row>
    <row r="24" spans="1:12" x14ac:dyDescent="0.25">
      <c r="A24" s="174"/>
      <c r="B24" s="171"/>
      <c r="C24" s="171"/>
      <c r="D24" s="171"/>
      <c r="E24" s="171"/>
      <c r="F24" s="171"/>
      <c r="G24" s="171"/>
      <c r="H24" s="171"/>
      <c r="I24" s="171"/>
    </row>
    <row r="25" spans="1:12" x14ac:dyDescent="0.25">
      <c r="A25" s="174"/>
      <c r="B25" s="171"/>
      <c r="C25" s="171"/>
      <c r="D25" s="171"/>
      <c r="E25" s="171"/>
      <c r="F25" s="171"/>
      <c r="G25" s="171"/>
      <c r="H25" s="171"/>
      <c r="I25" s="171"/>
    </row>
    <row r="26" spans="1:12" x14ac:dyDescent="0.25">
      <c r="A26" s="174"/>
      <c r="B26" s="171"/>
      <c r="C26" s="171"/>
      <c r="D26" s="171"/>
      <c r="E26" s="171"/>
      <c r="F26" s="171"/>
      <c r="G26" s="171"/>
      <c r="H26" s="171"/>
      <c r="I26" s="171"/>
    </row>
    <row r="27" spans="1:12" x14ac:dyDescent="0.25">
      <c r="A27" s="174"/>
      <c r="B27" s="171"/>
      <c r="C27" s="171"/>
      <c r="D27" s="171"/>
      <c r="E27" s="171"/>
      <c r="F27" s="171"/>
      <c r="G27" s="171"/>
      <c r="H27" s="171"/>
      <c r="I27" s="171"/>
    </row>
    <row r="28" spans="1:12" x14ac:dyDescent="0.25">
      <c r="A28" s="174"/>
      <c r="B28" s="248"/>
      <c r="C28" s="248"/>
      <c r="D28" s="248"/>
      <c r="E28" s="248"/>
      <c r="F28" s="248"/>
      <c r="G28" s="248"/>
      <c r="H28" s="171"/>
      <c r="I28" s="171"/>
    </row>
    <row r="29" spans="1:12" x14ac:dyDescent="0.25">
      <c r="B29" s="171"/>
      <c r="C29" s="171"/>
      <c r="D29" s="171"/>
      <c r="E29" s="171"/>
      <c r="F29" s="171"/>
      <c r="G29" s="171"/>
      <c r="H29" s="171"/>
      <c r="I29" s="171"/>
    </row>
    <row r="30" spans="1:12" x14ac:dyDescent="0.25">
      <c r="B30" s="171"/>
      <c r="C30" s="171"/>
      <c r="D30" s="171"/>
      <c r="E30" s="171"/>
      <c r="F30" s="171"/>
      <c r="G30" s="171"/>
      <c r="H30" s="171"/>
      <c r="I30" s="171"/>
    </row>
  </sheetData>
  <sheetProtection password="CD1E" sheet="1" objects="1" scenarios="1" selectLockedCells="1" selectUnlockedCells="1"/>
  <mergeCells count="8">
    <mergeCell ref="B18:I18"/>
    <mergeCell ref="B22:F22"/>
    <mergeCell ref="B28:G28"/>
    <mergeCell ref="B3:F3"/>
    <mergeCell ref="B10:J10"/>
    <mergeCell ref="B12:F12"/>
    <mergeCell ref="B15:L15"/>
    <mergeCell ref="B17:L17"/>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N110"/>
  <sheetViews>
    <sheetView showGridLines="0" topLeftCell="A37" zoomScaleNormal="100" zoomScaleSheetLayoutView="100" zoomScalePageLayoutView="115" workbookViewId="0">
      <selection activeCell="D13" sqref="D13"/>
    </sheetView>
  </sheetViews>
  <sheetFormatPr defaultColWidth="9.1796875" defaultRowHeight="14.5" x14ac:dyDescent="0.35"/>
  <cols>
    <col min="1" max="1" width="35.1796875" style="17" customWidth="1"/>
    <col min="2" max="2" width="17.81640625" style="17" customWidth="1"/>
    <col min="3" max="3" width="16.1796875" style="17" customWidth="1"/>
    <col min="4" max="4" width="15" style="17" customWidth="1"/>
    <col min="5" max="11" width="9.1796875" style="17"/>
    <col min="12" max="14" width="9.54296875" style="17" bestFit="1" customWidth="1"/>
    <col min="15" max="16384" width="9.1796875" style="17"/>
  </cols>
  <sheetData>
    <row r="1" spans="1:14" ht="24" customHeight="1" x14ac:dyDescent="0.35">
      <c r="A1" s="252" t="s">
        <v>56</v>
      </c>
      <c r="B1" s="253"/>
      <c r="C1" s="253"/>
      <c r="D1" s="253"/>
    </row>
    <row r="2" spans="1:14" ht="10" customHeight="1" x14ac:dyDescent="0.35">
      <c r="A2" s="16"/>
      <c r="B2" s="16"/>
      <c r="C2" s="16"/>
    </row>
    <row r="3" spans="1:14" x14ac:dyDescent="0.35">
      <c r="A3" s="18" t="s">
        <v>1</v>
      </c>
      <c r="B3" s="16"/>
      <c r="C3" s="16"/>
    </row>
    <row r="4" spans="1:14" ht="15" customHeight="1" x14ac:dyDescent="0.35">
      <c r="A4" s="254"/>
      <c r="B4" s="255"/>
      <c r="C4" s="255"/>
      <c r="D4" s="256"/>
    </row>
    <row r="5" spans="1:14" ht="16.5" customHeight="1" x14ac:dyDescent="0.35">
      <c r="A5" s="19" t="s">
        <v>2</v>
      </c>
      <c r="B5" s="16"/>
      <c r="C5" s="16"/>
    </row>
    <row r="6" spans="1:14" ht="16.5" customHeight="1" x14ac:dyDescent="0.35">
      <c r="A6" s="100"/>
      <c r="B6" s="36"/>
      <c r="C6" s="36"/>
      <c r="D6" s="36"/>
    </row>
    <row r="7" spans="1:14" ht="10" customHeight="1" x14ac:dyDescent="0.35">
      <c r="A7" s="20"/>
      <c r="B7" s="20"/>
      <c r="C7" s="20"/>
    </row>
    <row r="8" spans="1:14" ht="16.5" customHeight="1" x14ac:dyDescent="0.35">
      <c r="A8" s="207" t="s">
        <v>57</v>
      </c>
      <c r="B8" s="207"/>
      <c r="C8" s="207"/>
      <c r="D8" s="207"/>
    </row>
    <row r="9" spans="1:14" ht="28.5" customHeight="1" x14ac:dyDescent="0.35">
      <c r="A9" s="260" t="s">
        <v>58</v>
      </c>
      <c r="B9" s="260"/>
      <c r="C9" s="260"/>
      <c r="D9" s="260"/>
    </row>
    <row r="10" spans="1:14" ht="18" customHeight="1" x14ac:dyDescent="0.35">
      <c r="A10" s="259"/>
      <c r="B10" s="259"/>
      <c r="C10" s="259"/>
      <c r="D10" s="259"/>
    </row>
    <row r="11" spans="1:14" ht="7.5" customHeight="1" x14ac:dyDescent="0.35">
      <c r="A11" s="92"/>
      <c r="B11" s="92"/>
      <c r="C11" s="92"/>
      <c r="D11" s="92"/>
    </row>
    <row r="12" spans="1:14" ht="15" customHeight="1" x14ac:dyDescent="0.35">
      <c r="A12" s="93"/>
      <c r="B12" s="93"/>
      <c r="C12" s="93"/>
      <c r="D12" s="93"/>
    </row>
    <row r="13" spans="1:14" ht="12.75" customHeight="1" x14ac:dyDescent="0.35">
      <c r="A13" s="257" t="s">
        <v>59</v>
      </c>
      <c r="B13" s="257"/>
      <c r="C13" s="258"/>
      <c r="D13" s="85"/>
      <c r="L13" s="42"/>
      <c r="M13" s="42"/>
      <c r="N13" s="42"/>
    </row>
    <row r="14" spans="1:14" ht="16.5" customHeight="1" x14ac:dyDescent="0.35">
      <c r="A14" s="257" t="s">
        <v>60</v>
      </c>
      <c r="B14" s="257"/>
      <c r="C14" s="258"/>
      <c r="D14" s="35"/>
      <c r="L14" s="42"/>
      <c r="M14" s="42"/>
      <c r="N14" s="42"/>
    </row>
    <row r="15" spans="1:14" ht="17.25" customHeight="1" x14ac:dyDescent="0.35">
      <c r="A15" s="257" t="s">
        <v>6</v>
      </c>
      <c r="B15" s="257"/>
      <c r="C15" s="258"/>
      <c r="D15" s="35">
        <v>2019</v>
      </c>
      <c r="E15" s="47"/>
      <c r="F15" s="47"/>
      <c r="G15" s="47"/>
      <c r="H15" s="47"/>
      <c r="I15" s="47"/>
      <c r="J15" s="47"/>
      <c r="K15" s="47"/>
      <c r="L15" s="53"/>
      <c r="M15" s="53"/>
      <c r="N15" s="42"/>
    </row>
    <row r="16" spans="1:14" ht="16.5" customHeight="1" x14ac:dyDescent="0.35">
      <c r="A16" s="257" t="s">
        <v>61</v>
      </c>
      <c r="B16" s="257"/>
      <c r="C16" s="258"/>
      <c r="D16" s="95"/>
      <c r="L16" s="42"/>
      <c r="M16" s="42"/>
      <c r="N16" s="42"/>
    </row>
    <row r="17" spans="1:14" ht="16.5" customHeight="1" x14ac:dyDescent="0.35">
      <c r="A17" s="94"/>
      <c r="B17" s="94"/>
      <c r="C17" s="94"/>
      <c r="L17" s="42"/>
      <c r="M17" s="42"/>
      <c r="N17" s="42"/>
    </row>
    <row r="18" spans="1:14" ht="39.75" customHeight="1" x14ac:dyDescent="0.35">
      <c r="A18" s="265" t="s">
        <v>62</v>
      </c>
      <c r="B18" s="265"/>
      <c r="C18" s="266"/>
      <c r="D18" s="35"/>
      <c r="L18" s="42"/>
      <c r="M18" s="42"/>
      <c r="N18" s="42"/>
    </row>
    <row r="19" spans="1:14" ht="42" customHeight="1" x14ac:dyDescent="0.35">
      <c r="A19" s="265" t="s">
        <v>63</v>
      </c>
      <c r="B19" s="265"/>
      <c r="C19" s="266"/>
      <c r="D19" s="35"/>
      <c r="L19" s="42"/>
      <c r="M19" s="42"/>
      <c r="N19" s="42"/>
    </row>
    <row r="20" spans="1:14" ht="7.5" customHeight="1" x14ac:dyDescent="0.35">
      <c r="A20" s="21"/>
      <c r="B20" s="32"/>
      <c r="C20" s="32"/>
      <c r="D20" s="32"/>
    </row>
    <row r="21" spans="1:14" ht="7.5" customHeight="1" x14ac:dyDescent="0.35">
      <c r="A21" s="21"/>
      <c r="B21" s="21"/>
      <c r="C21" s="21"/>
      <c r="D21" s="21"/>
    </row>
    <row r="22" spans="1:14" ht="16.5" customHeight="1" x14ac:dyDescent="0.35">
      <c r="A22" s="274" t="s">
        <v>64</v>
      </c>
      <c r="B22" s="275"/>
      <c r="C22" s="275"/>
      <c r="D22" s="276"/>
    </row>
    <row r="23" spans="1:14" x14ac:dyDescent="0.35">
      <c r="A23" s="96"/>
      <c r="C23" s="277"/>
      <c r="D23" s="278"/>
    </row>
    <row r="24" spans="1:14" x14ac:dyDescent="0.35">
      <c r="A24" s="97"/>
      <c r="C24" s="98">
        <f>IF($D$15="","",D24-1)</f>
        <v>2018</v>
      </c>
      <c r="D24" s="98">
        <f>IF(D15="","",D15)</f>
        <v>2019</v>
      </c>
    </row>
    <row r="25" spans="1:14" x14ac:dyDescent="0.35">
      <c r="A25" s="271" t="s">
        <v>65</v>
      </c>
      <c r="B25" s="272"/>
      <c r="C25" s="72"/>
      <c r="D25" s="72"/>
    </row>
    <row r="26" spans="1:14" x14ac:dyDescent="0.35">
      <c r="A26" s="271" t="s">
        <v>66</v>
      </c>
      <c r="B26" s="272"/>
      <c r="C26" s="72"/>
      <c r="D26" s="72"/>
    </row>
    <row r="27" spans="1:14" x14ac:dyDescent="0.35">
      <c r="A27" s="271" t="s">
        <v>67</v>
      </c>
      <c r="B27" s="272"/>
      <c r="C27" s="72"/>
      <c r="D27" s="72"/>
    </row>
    <row r="28" spans="1:14" x14ac:dyDescent="0.35">
      <c r="A28" s="271" t="s">
        <v>68</v>
      </c>
      <c r="B28" s="272"/>
      <c r="C28" s="72"/>
      <c r="D28" s="72"/>
    </row>
    <row r="29" spans="1:14" x14ac:dyDescent="0.35">
      <c r="A29" s="271" t="s">
        <v>69</v>
      </c>
      <c r="B29" s="272"/>
      <c r="C29" s="72"/>
      <c r="D29" s="72"/>
    </row>
    <row r="30" spans="1:14" x14ac:dyDescent="0.35">
      <c r="A30" s="271" t="s">
        <v>70</v>
      </c>
      <c r="B30" s="272"/>
      <c r="C30" s="72"/>
      <c r="D30" s="72"/>
    </row>
    <row r="31" spans="1:14" x14ac:dyDescent="0.35">
      <c r="A31" s="271" t="s">
        <v>71</v>
      </c>
      <c r="B31" s="272"/>
      <c r="C31" s="72"/>
      <c r="D31" s="72"/>
    </row>
    <row r="32" spans="1:14" x14ac:dyDescent="0.35">
      <c r="A32" s="271" t="s">
        <v>72</v>
      </c>
      <c r="B32" s="272"/>
      <c r="C32" s="72"/>
      <c r="D32" s="72"/>
    </row>
    <row r="33" spans="1:4" x14ac:dyDescent="0.35">
      <c r="A33" s="271" t="s">
        <v>73</v>
      </c>
      <c r="B33" s="272"/>
      <c r="C33" s="72"/>
      <c r="D33" s="72"/>
    </row>
    <row r="34" spans="1:4" ht="15" customHeight="1" x14ac:dyDescent="0.35">
      <c r="A34" s="273" t="s">
        <v>74</v>
      </c>
      <c r="B34" s="273"/>
      <c r="C34" s="273"/>
      <c r="D34" s="273"/>
    </row>
    <row r="35" spans="1:4" ht="7.5" customHeight="1" x14ac:dyDescent="0.35">
      <c r="A35" s="21"/>
      <c r="B35" s="21"/>
      <c r="C35" s="21"/>
      <c r="D35" s="21"/>
    </row>
    <row r="36" spans="1:4" ht="7.5" customHeight="1" x14ac:dyDescent="0.35">
      <c r="A36" s="21"/>
      <c r="B36" s="21"/>
      <c r="C36" s="21"/>
      <c r="D36" s="21"/>
    </row>
    <row r="37" spans="1:4" s="40" customFormat="1" ht="25.5" customHeight="1" x14ac:dyDescent="0.35">
      <c r="A37" s="23" t="s">
        <v>75</v>
      </c>
      <c r="B37" s="21"/>
      <c r="C37" s="21"/>
      <c r="D37" s="21"/>
    </row>
    <row r="38" spans="1:4" ht="24.75" customHeight="1" x14ac:dyDescent="0.35">
      <c r="A38" s="91" t="str">
        <f>'Výpočty PVO'!F25</f>
        <v xml:space="preserve">Dle nařízení Komise (EU) č. 651/2014 </v>
      </c>
      <c r="B38" s="90" t="str">
        <f>IF(D25="","",'Výpočty PVO'!I25)</f>
        <v/>
      </c>
      <c r="C38" s="270" t="str">
        <f>'Výpočty PVO'!J25</f>
        <v>o podnik v obtížích.</v>
      </c>
      <c r="D38" s="270"/>
    </row>
    <row r="39" spans="1:4" s="89" customFormat="1" ht="16.5" customHeight="1" x14ac:dyDescent="0.35">
      <c r="A39" s="86"/>
      <c r="B39" s="87"/>
      <c r="C39" s="88"/>
      <c r="D39" s="88"/>
    </row>
    <row r="40" spans="1:4" s="41" customFormat="1" ht="25.5" customHeight="1" x14ac:dyDescent="0.35">
      <c r="A40" s="264" t="s">
        <v>76</v>
      </c>
      <c r="B40" s="264"/>
      <c r="C40" s="264"/>
      <c r="D40" s="264"/>
    </row>
    <row r="41" spans="1:4" s="41" customFormat="1" ht="24.75" customHeight="1" x14ac:dyDescent="0.35">
      <c r="A41" s="264" t="s">
        <v>77</v>
      </c>
      <c r="B41" s="264"/>
      <c r="C41" s="264"/>
      <c r="D41" s="264"/>
    </row>
    <row r="42" spans="1:4" ht="16.5" customHeight="1" x14ac:dyDescent="0.35">
      <c r="A42" s="264" t="s">
        <v>78</v>
      </c>
      <c r="B42" s="264"/>
      <c r="C42" s="264"/>
      <c r="D42" s="264"/>
    </row>
    <row r="43" spans="1:4" ht="102" customHeight="1" x14ac:dyDescent="0.35">
      <c r="A43" s="264" t="s">
        <v>79</v>
      </c>
      <c r="B43" s="264"/>
      <c r="C43" s="264"/>
      <c r="D43" s="264"/>
    </row>
    <row r="44" spans="1:4" ht="16.5" customHeight="1" x14ac:dyDescent="0.35">
      <c r="A44" s="264" t="s">
        <v>80</v>
      </c>
      <c r="B44" s="264"/>
      <c r="C44" s="264"/>
      <c r="D44" s="264"/>
    </row>
    <row r="45" spans="1:4" ht="25.5" customHeight="1" x14ac:dyDescent="0.35">
      <c r="A45" s="264" t="s">
        <v>81</v>
      </c>
      <c r="B45" s="264"/>
      <c r="C45" s="264"/>
      <c r="D45" s="264"/>
    </row>
    <row r="46" spans="1:4" ht="25.5" customHeight="1" x14ac:dyDescent="0.35">
      <c r="A46" s="52"/>
      <c r="B46" s="52"/>
      <c r="C46" s="52"/>
      <c r="D46" s="52"/>
    </row>
    <row r="47" spans="1:4" ht="17.25" customHeight="1" x14ac:dyDescent="0.35">
      <c r="A47" s="213" t="s">
        <v>23</v>
      </c>
      <c r="B47" s="213"/>
      <c r="C47" s="213"/>
      <c r="D47" s="99">
        <f ca="1">TODAY()</f>
        <v>43923</v>
      </c>
    </row>
    <row r="48" spans="1:4" ht="5.15" customHeight="1" x14ac:dyDescent="0.35">
      <c r="A48" s="44"/>
      <c r="B48" s="44"/>
      <c r="C48" s="44"/>
      <c r="D48" s="43"/>
    </row>
    <row r="49" spans="1:4" ht="23.25" customHeight="1" x14ac:dyDescent="0.35">
      <c r="A49" s="267" t="s">
        <v>24</v>
      </c>
      <c r="B49" s="267"/>
      <c r="C49" s="268" t="s">
        <v>27</v>
      </c>
      <c r="D49" s="269"/>
    </row>
    <row r="50" spans="1:4" ht="36" customHeight="1" x14ac:dyDescent="0.35">
      <c r="A50" s="254"/>
      <c r="B50" s="256"/>
      <c r="C50" s="262"/>
      <c r="D50" s="263"/>
    </row>
    <row r="51" spans="1:4" ht="36" customHeight="1" x14ac:dyDescent="0.35">
      <c r="A51" s="254"/>
      <c r="B51" s="256"/>
      <c r="C51" s="262"/>
      <c r="D51" s="263"/>
    </row>
    <row r="52" spans="1:4" ht="36" customHeight="1" x14ac:dyDescent="0.35">
      <c r="A52" s="254"/>
      <c r="B52" s="256"/>
      <c r="C52" s="262"/>
      <c r="D52" s="263"/>
    </row>
    <row r="53" spans="1:4" ht="30.75" customHeight="1" x14ac:dyDescent="0.35">
      <c r="A53" s="261"/>
      <c r="B53" s="261"/>
      <c r="C53" s="261"/>
      <c r="D53" s="261"/>
    </row>
    <row r="55" spans="1:4" ht="15.5" x14ac:dyDescent="0.35">
      <c r="A55" s="207"/>
      <c r="B55" s="207"/>
      <c r="C55" s="207"/>
      <c r="D55" s="207"/>
    </row>
    <row r="56" spans="1:4" ht="12.75" customHeight="1" x14ac:dyDescent="0.35"/>
    <row r="58" spans="1:4" ht="15.75" customHeight="1" x14ac:dyDescent="0.35"/>
    <row r="65" ht="15.75" customHeight="1" x14ac:dyDescent="0.35"/>
    <row r="68" ht="15.75" customHeight="1" x14ac:dyDescent="0.35"/>
    <row r="72" ht="15.75" customHeight="1" x14ac:dyDescent="0.35"/>
    <row r="74" ht="15.75" customHeight="1" x14ac:dyDescent="0.35"/>
    <row r="78" ht="15.75" customHeight="1" x14ac:dyDescent="0.35"/>
    <row r="86" ht="36" customHeight="1" x14ac:dyDescent="0.35"/>
    <row r="95" ht="12.75" customHeight="1" x14ac:dyDescent="0.35"/>
    <row r="96" ht="17.25" customHeight="1" x14ac:dyDescent="0.35"/>
    <row r="97" ht="7.5" customHeight="1" x14ac:dyDescent="0.35"/>
    <row r="98" ht="27.75" customHeight="1" x14ac:dyDescent="0.35"/>
    <row r="99" ht="38.15" customHeight="1" x14ac:dyDescent="0.35"/>
    <row r="100" ht="38.15" customHeight="1" x14ac:dyDescent="0.35"/>
    <row r="101" ht="38.15" customHeight="1" x14ac:dyDescent="0.35"/>
    <row r="102" ht="46.5" customHeight="1" x14ac:dyDescent="0.35"/>
    <row r="104" ht="24" customHeight="1" x14ac:dyDescent="0.35"/>
    <row r="105" ht="3" customHeight="1" x14ac:dyDescent="0.35"/>
    <row r="106" ht="24" customHeight="1" x14ac:dyDescent="0.35"/>
    <row r="107" ht="3" customHeight="1" x14ac:dyDescent="0.35"/>
    <row r="108" ht="60.75" customHeight="1" x14ac:dyDescent="0.35"/>
    <row r="109" ht="3" customHeight="1" x14ac:dyDescent="0.35"/>
    <row r="110" ht="24.75" customHeight="1" x14ac:dyDescent="0.35"/>
  </sheetData>
  <sheetProtection algorithmName="SHA-512" hashValue="hABSTYX6exTwVBaWhji/znA4iGtDXs0mJxLdbiDsBX0zf2qgVCbF2IOFstYwi2s6L3QaHztCn1stEIdH+5+wAQ==" saltValue="MDfSfYipdna6lxEey5Kx2w==" spinCount="100000" sheet="1" formatRows="0" selectLockedCells="1"/>
  <dataConsolidate/>
  <mergeCells count="41">
    <mergeCell ref="A15:C15"/>
    <mergeCell ref="A22:D22"/>
    <mergeCell ref="A25:B25"/>
    <mergeCell ref="A26:B26"/>
    <mergeCell ref="A27:B27"/>
    <mergeCell ref="C23:D23"/>
    <mergeCell ref="A16:C16"/>
    <mergeCell ref="C38:D38"/>
    <mergeCell ref="A28:B28"/>
    <mergeCell ref="A29:B29"/>
    <mergeCell ref="A50:B50"/>
    <mergeCell ref="C50:D50"/>
    <mergeCell ref="A30:B30"/>
    <mergeCell ref="A31:B31"/>
    <mergeCell ref="A32:B32"/>
    <mergeCell ref="A33:B33"/>
    <mergeCell ref="A34:D34"/>
    <mergeCell ref="A41:D41"/>
    <mergeCell ref="A55:D55"/>
    <mergeCell ref="A53:D53"/>
    <mergeCell ref="C52:D52"/>
    <mergeCell ref="A40:D40"/>
    <mergeCell ref="A18:C18"/>
    <mergeCell ref="A19:C19"/>
    <mergeCell ref="A42:D42"/>
    <mergeCell ref="A47:C47"/>
    <mergeCell ref="A49:B49"/>
    <mergeCell ref="C49:D49"/>
    <mergeCell ref="A51:B51"/>
    <mergeCell ref="A52:B52"/>
    <mergeCell ref="A45:D45"/>
    <mergeCell ref="C51:D51"/>
    <mergeCell ref="A43:D43"/>
    <mergeCell ref="A44:D44"/>
    <mergeCell ref="A1:D1"/>
    <mergeCell ref="A4:D4"/>
    <mergeCell ref="A8:D8"/>
    <mergeCell ref="A13:C13"/>
    <mergeCell ref="A14:C14"/>
    <mergeCell ref="A10:D10"/>
    <mergeCell ref="A9:D9"/>
  </mergeCells>
  <conditionalFormatting sqref="B38:B39">
    <cfRule type="expression" dxfId="28" priority="59" stopIfTrue="1">
      <formula>AND(#REF!="nelze určit")</formula>
    </cfRule>
  </conditionalFormatting>
  <conditionalFormatting sqref="C25">
    <cfRule type="expression" dxfId="27" priority="26" stopIfTrue="1">
      <formula>$D$14="jiná"</formula>
    </cfRule>
    <cfRule type="expression" dxfId="26" priority="27" stopIfTrue="1">
      <formula>$D$14="k.s."</formula>
    </cfRule>
    <cfRule type="expression" dxfId="25" priority="28" stopIfTrue="1">
      <formula>$D$14="v.o.s."</formula>
    </cfRule>
    <cfRule type="expression" dxfId="24" priority="33" stopIfTrue="1">
      <formula>$D$14="s.r.o."</formula>
    </cfRule>
    <cfRule type="expression" dxfId="23" priority="34" stopIfTrue="1">
      <formula>$D$14="a.s."</formula>
    </cfRule>
  </conditionalFormatting>
  <conditionalFormatting sqref="C26:D27">
    <cfRule type="expression" dxfId="22" priority="29" stopIfTrue="1">
      <formula>$D$14="s.r.o."</formula>
    </cfRule>
    <cfRule type="expression" dxfId="21" priority="30" stopIfTrue="1">
      <formula>$D$14="a.s."</formula>
    </cfRule>
  </conditionalFormatting>
  <conditionalFormatting sqref="D25">
    <cfRule type="expression" dxfId="20" priority="21" stopIfTrue="1">
      <formula>$D$14="jiná"</formula>
    </cfRule>
    <cfRule type="expression" dxfId="19" priority="22" stopIfTrue="1">
      <formula>$D$14="k.s."</formula>
    </cfRule>
    <cfRule type="expression" dxfId="18" priority="23" stopIfTrue="1">
      <formula>$D$14="v.o.s."</formula>
    </cfRule>
    <cfRule type="expression" dxfId="17" priority="24" stopIfTrue="1">
      <formula>$D$14="s.r.o."</formula>
    </cfRule>
    <cfRule type="expression" dxfId="16" priority="25" stopIfTrue="1">
      <formula>$D$14="a.s."</formula>
    </cfRule>
  </conditionalFormatting>
  <conditionalFormatting sqref="C33">
    <cfRule type="expression" dxfId="15" priority="16" stopIfTrue="1">
      <formula>$D$14="jiná"</formula>
    </cfRule>
    <cfRule type="expression" dxfId="14" priority="17" stopIfTrue="1">
      <formula>$D$14="k.s."</formula>
    </cfRule>
    <cfRule type="expression" dxfId="13" priority="18" stopIfTrue="1">
      <formula>$D$14="v.o.s."</formula>
    </cfRule>
  </conditionalFormatting>
  <conditionalFormatting sqref="D33">
    <cfRule type="expression" dxfId="12" priority="11" stopIfTrue="1">
      <formula>$D$14="jiná"</formula>
    </cfRule>
    <cfRule type="expression" dxfId="11" priority="12" stopIfTrue="1">
      <formula>$D$14="k.s."</formula>
    </cfRule>
    <cfRule type="expression" dxfId="10" priority="13" stopIfTrue="1">
      <formula>$D$14="v.o.s."</formula>
    </cfRule>
  </conditionalFormatting>
  <conditionalFormatting sqref="C28">
    <cfRule type="expression" dxfId="9" priority="6" stopIfTrue="1">
      <formula>$D$14="jiná"</formula>
    </cfRule>
    <cfRule type="expression" dxfId="8" priority="7" stopIfTrue="1">
      <formula>$D$14="k.s."</formula>
    </cfRule>
    <cfRule type="expression" dxfId="7" priority="8" stopIfTrue="1">
      <formula>$D$14="v.o.s."</formula>
    </cfRule>
  </conditionalFormatting>
  <conditionalFormatting sqref="D28">
    <cfRule type="expression" dxfId="6" priority="1" stopIfTrue="1">
      <formula>$D$14="jiná"</formula>
    </cfRule>
    <cfRule type="expression" dxfId="5" priority="2" stopIfTrue="1">
      <formula>$D$14="k.s."</formula>
    </cfRule>
    <cfRule type="expression" dxfId="4" priority="3" stopIfTrue="1">
      <formula>$D$14="v.o.s."</formula>
    </cfRule>
  </conditionalFormatting>
  <dataValidations xWindow="1015" yWindow="680" count="9">
    <dataValidation type="list" errorStyle="information" allowBlank="1" errorTitle="Pravidlo pro skupinu:" error="V případě, že jste součástí skupiny partnerských a propojených podnikatelů, je nedílnou součástí Prohlášení i List - SKUPINA." promptTitle="Velký podnikatel:" prompt="Pokud jste velkým podnikatelem, uveďte jako odpověď „ANO“ a doplňte požadované údaje za podnikatele (celou skupinu partnerských a propojených podnikatelů), a to pouze za poslední uzavřené účetní období. List – SKUPINA se v tomto případě nevyplňuje. " sqref="D18:D19" xr:uid="{00000000-0002-0000-0300-000000000000}">
      <formula1>skupina</formula1>
    </dataValidation>
    <dataValidation allowBlank="1" showInputMessage="1" showErrorMessage="1" promptTitle="Identifikační číslo" prompt="Zadejte identifikační číslo právnické osoby/fyzické osoby &quot;podnikající&quot;" sqref="B6:D6" xr:uid="{00000000-0002-0000-0300-000001000000}"/>
    <dataValidation allowBlank="1" showErrorMessage="1" promptTitle="Obchodní firma/Jméno FOP" prompt="Zadejte přesný název právnické osoby dle obchodního rejstříku, případně jméno fyzické osoby &quot;podnikající&quot;. " sqref="A4:D4" xr:uid="{00000000-0002-0000-0300-000002000000}"/>
    <dataValidation type="list" allowBlank="1" showInputMessage="1" showErrorMessage="1" promptTitle="Poslední uzavřené období:" prompt="Zadejte rok, za který je sestavená a potvrzená poslední účetní závěrka (podané daňové přiznání) před datem podání žádosti o podporu." sqref="D15" xr:uid="{00000000-0002-0000-0300-000003000000}">
      <formula1>_rok4</formula1>
    </dataValidation>
    <dataValidation type="custom" errorStyle="information" allowBlank="1" showInputMessage="1" showErrorMessage="1" errorTitle="Limit:" error="Překročen limit maximální výše Aktiv/Majetku pro daný rok pro splnění Definice malého a středního podniku dle Doporučení." sqref="B20:D20" xr:uid="{00000000-0002-0000-0300-000004000000}">
      <formula1>#REF!=TRUE</formula1>
    </dataValidation>
    <dataValidation type="list" allowBlank="1" showInputMessage="1" showErrorMessage="1" promptTitle="Vyberte" prompt="ze seznamu" sqref="D14" xr:uid="{00000000-0002-0000-0300-000005000000}">
      <formula1>forma2</formula1>
    </dataValidation>
    <dataValidation allowBlank="1" showInputMessage="1" showErrorMessage="1" promptTitle="Vyberte" prompt="ze seznamu" sqref="D24" xr:uid="{00000000-0002-0000-0300-000006000000}"/>
    <dataValidation errorStyle="information" allowBlank="1" errorTitle="Pravidlo pro skupinu:" error="V případě, že jste součástí skupiny partnerských a propojených podnikatelů, je nedílnou součástí Prohlášení i List - SKUPINA." promptTitle="Velký podnikatel:" prompt="Pokud jste velkým podnikatelem, uveďte jako odpověď „ANO“ a doplňte požadované údaje za podnikatele (celou skupinu partnerských a propojených podnikatelů), a to pouze za poslední uzavřené účetní období. List – SKUPINA se v tomto případě nevyplňuje. " sqref="D16 D13" xr:uid="{00000000-0002-0000-0300-000007000000}"/>
    <dataValidation allowBlank="1" showErrorMessage="1" promptTitle="Identifikační číslo" prompt="Zadejte identifikační číslo právnické osoby/fyzické osoby &quot;podnikající&quot;" sqref="A6" xr:uid="{00000000-0002-0000-0300-000008000000}"/>
  </dataValidations>
  <pageMargins left="0.82677165354330717" right="0.55118110236220474" top="0.94488188976377963" bottom="0.6692913385826772" header="0.31496062992125984" footer="0.31496062992125984"/>
  <pageSetup paperSize="9" scale="99" orientation="portrait" r:id="rId1"/>
  <headerFooter scaleWithDoc="0">
    <oddHeader>&amp;L&amp;G</oddHeader>
    <oddFooter>&amp;L&amp;"Arial,Obyčejné"&amp;6Verze šablony 1.1</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R95"/>
  <sheetViews>
    <sheetView topLeftCell="A10" zoomScale="85" zoomScaleNormal="85" workbookViewId="0">
      <selection activeCell="A24" sqref="A24:IV24"/>
    </sheetView>
  </sheetViews>
  <sheetFormatPr defaultColWidth="9.1796875" defaultRowHeight="14.5" x14ac:dyDescent="0.35"/>
  <cols>
    <col min="1" max="1" width="9.1796875" style="54"/>
    <col min="2" max="2" width="41" style="54" customWidth="1"/>
    <col min="3" max="4" width="12.54296875" style="54" customWidth="1"/>
    <col min="5" max="5" width="9.1796875" style="54"/>
    <col min="6" max="6" width="9.81640625" style="54" customWidth="1"/>
    <col min="7" max="7" width="10.81640625" style="54" customWidth="1"/>
    <col min="8" max="8" width="12.1796875" style="54" customWidth="1"/>
    <col min="9" max="9" width="10.1796875" style="54" customWidth="1"/>
    <col min="10" max="16384" width="9.1796875" style="54"/>
  </cols>
  <sheetData>
    <row r="1" spans="1:10" hidden="1" x14ac:dyDescent="0.35"/>
    <row r="2" spans="1:10" hidden="1" x14ac:dyDescent="0.35">
      <c r="B2" s="55"/>
      <c r="C2" s="279"/>
      <c r="D2" s="280"/>
      <c r="E2" s="281"/>
    </row>
    <row r="3" spans="1:10" hidden="1" x14ac:dyDescent="0.35">
      <c r="B3" s="55"/>
      <c r="C3" s="56"/>
      <c r="F3" s="57"/>
      <c r="I3" s="58"/>
    </row>
    <row r="4" spans="1:10" hidden="1" x14ac:dyDescent="0.35">
      <c r="B4" s="55"/>
      <c r="C4" s="59"/>
      <c r="D4" s="60"/>
    </row>
    <row r="5" spans="1:10" hidden="1" x14ac:dyDescent="0.35"/>
    <row r="6" spans="1:10" hidden="1" x14ac:dyDescent="0.35"/>
    <row r="7" spans="1:10" x14ac:dyDescent="0.35">
      <c r="B7" s="55"/>
      <c r="C7" s="279"/>
      <c r="D7" s="280"/>
      <c r="E7" s="281"/>
    </row>
    <row r="8" spans="1:10" x14ac:dyDescent="0.35">
      <c r="B8" s="55"/>
      <c r="C8" s="56"/>
      <c r="F8" s="57">
        <f ca="1">TODAY()</f>
        <v>43923</v>
      </c>
      <c r="I8" s="58"/>
    </row>
    <row r="9" spans="1:10" x14ac:dyDescent="0.35">
      <c r="B9" s="55" t="s">
        <v>82</v>
      </c>
      <c r="C9" s="59">
        <f>'Podnik v obtížích'!D13</f>
        <v>0</v>
      </c>
      <c r="D9" s="60" t="s">
        <v>83</v>
      </c>
    </row>
    <row r="12" spans="1:10" x14ac:dyDescent="0.35">
      <c r="C12" s="61" t="s">
        <v>84</v>
      </c>
      <c r="G12" s="62" t="s">
        <v>85</v>
      </c>
      <c r="H12" s="62" t="s">
        <v>86</v>
      </c>
    </row>
    <row r="13" spans="1:10" x14ac:dyDescent="0.35">
      <c r="B13" s="55" t="s">
        <v>87</v>
      </c>
      <c r="C13" s="63" t="s">
        <v>88</v>
      </c>
      <c r="F13" s="54" t="s">
        <v>89</v>
      </c>
      <c r="G13" s="62"/>
      <c r="H13" s="62">
        <f ca="1">IF(OR(C15="v.o.s.",C15="k.s."),D21-1,IF(AND(C13="ano",C14&lt;=1095),D21-1,IF(D21&lt;0,D21+1,0.5*(D22+D23))))</f>
        <v>0</v>
      </c>
      <c r="J13" s="54" t="s">
        <v>90</v>
      </c>
    </row>
    <row r="14" spans="1:10" x14ac:dyDescent="0.35">
      <c r="B14" s="55" t="s">
        <v>91</v>
      </c>
      <c r="C14" s="64">
        <f ca="1">F8-C9</f>
        <v>43923</v>
      </c>
      <c r="F14" s="54" t="s">
        <v>92</v>
      </c>
      <c r="G14" s="62"/>
      <c r="H14" s="62">
        <f ca="1">IF(OR(C15="jiná",C15="s.r.o.",C15="a.s."),D21-1,IF(AND(C13="ano",C14&lt;=1095),D21-1,IF(D21&lt;0,D21+1,(D21-D29-D24)*0.5)))</f>
        <v>0</v>
      </c>
      <c r="J14" s="54" t="s">
        <v>90</v>
      </c>
    </row>
    <row r="15" spans="1:10" x14ac:dyDescent="0.35">
      <c r="B15" s="55" t="s">
        <v>93</v>
      </c>
      <c r="C15" s="63">
        <f>'Podnik v obtížích'!D14</f>
        <v>0</v>
      </c>
      <c r="F15" s="54" t="s">
        <v>94</v>
      </c>
      <c r="G15" s="62">
        <f>IF(C13="ano",0,IF(C21&lt;=0,100,C25/C21))</f>
        <v>0</v>
      </c>
      <c r="H15" s="62">
        <f>IF(C13="ano",0,IF(D21&lt;=0,100,D25/D21))</f>
        <v>0</v>
      </c>
      <c r="J15" s="54" t="s">
        <v>95</v>
      </c>
    </row>
    <row r="16" spans="1:10" x14ac:dyDescent="0.35">
      <c r="A16" s="54" t="s">
        <v>96</v>
      </c>
      <c r="B16" s="55" t="s">
        <v>97</v>
      </c>
      <c r="C16" s="63">
        <f>'Podnik v obtížích'!D18</f>
        <v>0</v>
      </c>
      <c r="F16" s="54" t="s">
        <v>98</v>
      </c>
      <c r="G16" s="65" t="str">
        <f>IF(C27&lt;=0,"100",IF(C13="ne",(C28+C27+C26)/C27,"100"))</f>
        <v>100</v>
      </c>
      <c r="H16" s="65" t="str">
        <f>IF(D27&lt;=0,"100",IF(C13="ne",(D28+D27+D26)/D27,"100"))</f>
        <v>100</v>
      </c>
      <c r="J16" s="54" t="s">
        <v>99</v>
      </c>
    </row>
    <row r="17" spans="1:18" x14ac:dyDescent="0.35">
      <c r="A17" s="54" t="s">
        <v>100</v>
      </c>
      <c r="B17" s="55" t="s">
        <v>101</v>
      </c>
      <c r="C17" s="63">
        <f>'Podnik v obtížích'!D19</f>
        <v>0</v>
      </c>
    </row>
    <row r="18" spans="1:18" x14ac:dyDescent="0.35">
      <c r="F18" s="66" t="s">
        <v>102</v>
      </c>
    </row>
    <row r="19" spans="1:18" x14ac:dyDescent="0.35">
      <c r="C19" s="282" t="s">
        <v>103</v>
      </c>
      <c r="D19" s="282"/>
      <c r="F19" s="54" t="s">
        <v>104</v>
      </c>
      <c r="G19" s="54" t="s">
        <v>105</v>
      </c>
      <c r="N19" s="67"/>
    </row>
    <row r="20" spans="1:18" x14ac:dyDescent="0.35">
      <c r="B20" s="68" t="s">
        <v>106</v>
      </c>
      <c r="C20" s="69">
        <f>D20-1</f>
        <v>2018</v>
      </c>
      <c r="D20" s="70">
        <f>'Podnik v obtížích'!D24</f>
        <v>2019</v>
      </c>
      <c r="F20" s="54" t="s">
        <v>107</v>
      </c>
      <c r="G20" s="54" t="s">
        <v>108</v>
      </c>
    </row>
    <row r="21" spans="1:18" x14ac:dyDescent="0.35">
      <c r="A21" s="71" t="s">
        <v>109</v>
      </c>
      <c r="B21" s="55" t="s">
        <v>110</v>
      </c>
      <c r="C21" s="72">
        <f>'Podnik v obtížích'!C25</f>
        <v>0</v>
      </c>
      <c r="D21" s="72">
        <f>'Podnik v obtížích'!D25</f>
        <v>0</v>
      </c>
      <c r="E21" s="54" t="s">
        <v>111</v>
      </c>
      <c r="R21" s="54" t="s">
        <v>112</v>
      </c>
    </row>
    <row r="22" spans="1:18" x14ac:dyDescent="0.35">
      <c r="B22" s="55" t="s">
        <v>113</v>
      </c>
      <c r="C22" s="72">
        <f>'Podnik v obtížích'!C26</f>
        <v>0</v>
      </c>
      <c r="D22" s="72">
        <f>'Podnik v obtížích'!D26</f>
        <v>0</v>
      </c>
      <c r="E22" s="54" t="s">
        <v>111</v>
      </c>
      <c r="F22" s="73" t="s">
        <v>89</v>
      </c>
      <c r="G22" s="73" t="s">
        <v>92</v>
      </c>
      <c r="H22" s="73" t="s">
        <v>114</v>
      </c>
      <c r="I22" s="73" t="s">
        <v>115</v>
      </c>
      <c r="J22" s="73" t="s">
        <v>116</v>
      </c>
      <c r="K22" s="74"/>
      <c r="L22" s="75"/>
    </row>
    <row r="23" spans="1:18" x14ac:dyDescent="0.35">
      <c r="B23" s="55" t="s">
        <v>117</v>
      </c>
      <c r="C23" s="72">
        <f>'Podnik v obtížích'!C27</f>
        <v>0</v>
      </c>
      <c r="D23" s="72">
        <f>'Podnik v obtížích'!D27</f>
        <v>0</v>
      </c>
      <c r="E23" s="54" t="s">
        <v>111</v>
      </c>
      <c r="F23" s="73" t="str">
        <f ca="1">IF(G45="není v obtížích","ne","ano")</f>
        <v>ne</v>
      </c>
      <c r="G23" s="73" t="str">
        <f ca="1">IF(G46="není v obtížích","ne","ano")</f>
        <v>ne</v>
      </c>
      <c r="H23" s="73" t="str">
        <f>IF(G49="není v obtížích","ne","ano")</f>
        <v>ne</v>
      </c>
      <c r="I23" s="73" t="str">
        <f>IF(G50="není v obtížích","ne","ano")</f>
        <v>ne</v>
      </c>
      <c r="J23" s="73" t="str">
        <f>IF(G51="není v obtížích","ne","ano")</f>
        <v>ne</v>
      </c>
      <c r="K23" s="74"/>
      <c r="L23" s="75"/>
    </row>
    <row r="24" spans="1:18" x14ac:dyDescent="0.35">
      <c r="B24" s="55" t="s">
        <v>118</v>
      </c>
      <c r="C24" s="72">
        <f>'Podnik v obtížích'!C28</f>
        <v>0</v>
      </c>
      <c r="D24" s="72">
        <f>'Podnik v obtížích'!D28</f>
        <v>0</v>
      </c>
      <c r="R24" s="54" t="s">
        <v>112</v>
      </c>
    </row>
    <row r="25" spans="1:18" ht="15" thickBot="1" x14ac:dyDescent="0.4">
      <c r="B25" s="76" t="s">
        <v>119</v>
      </c>
      <c r="C25" s="72">
        <f>'Podnik v obtížích'!C29</f>
        <v>0</v>
      </c>
      <c r="D25" s="72">
        <f>'Podnik v obtížích'!D29</f>
        <v>0</v>
      </c>
      <c r="F25" s="77" t="s">
        <v>120</v>
      </c>
      <c r="G25" s="77"/>
      <c r="H25" s="77"/>
      <c r="I25" s="78" t="str">
        <f ca="1">IF(OR(H13&gt;D21,H14&gt;D21,AND(G15&gt;7.5,H15&gt;7.5,G16&lt;1,H16&lt;1),C16="ano",C17="ano"),"se jedná",IF(AND(C21="",H16&lt;1,H15&gt;7.5),"se jedná","se nejedná"))</f>
        <v>se nejedná</v>
      </c>
      <c r="J25" s="77" t="s">
        <v>121</v>
      </c>
      <c r="K25" s="77"/>
    </row>
    <row r="26" spans="1:18" x14ac:dyDescent="0.35">
      <c r="A26" s="71" t="s">
        <v>122</v>
      </c>
      <c r="B26" s="79" t="s">
        <v>123</v>
      </c>
      <c r="C26" s="72">
        <f>'Podnik v obtížích'!C30</f>
        <v>0</v>
      </c>
      <c r="D26" s="72">
        <f>'Podnik v obtížích'!D30</f>
        <v>0</v>
      </c>
    </row>
    <row r="27" spans="1:18" x14ac:dyDescent="0.35">
      <c r="B27" s="55" t="s">
        <v>124</v>
      </c>
      <c r="C27" s="72">
        <f>'Podnik v obtížích'!C31</f>
        <v>0</v>
      </c>
      <c r="D27" s="72">
        <f>'Podnik v obtížích'!D31</f>
        <v>0</v>
      </c>
      <c r="F27" s="80" t="s">
        <v>125</v>
      </c>
      <c r="G27" s="75"/>
      <c r="H27" s="283"/>
      <c r="I27" s="284"/>
      <c r="J27" s="284"/>
      <c r="K27" s="284"/>
      <c r="L27" s="284"/>
      <c r="M27" s="284"/>
      <c r="N27" s="284"/>
      <c r="O27" s="284"/>
      <c r="P27" s="285"/>
    </row>
    <row r="28" spans="1:18" x14ac:dyDescent="0.35">
      <c r="B28" s="55" t="s">
        <v>126</v>
      </c>
      <c r="C28" s="72">
        <f>'Podnik v obtížích'!C32</f>
        <v>0</v>
      </c>
      <c r="D28" s="72">
        <f>'Podnik v obtížích'!D32</f>
        <v>0</v>
      </c>
      <c r="H28" s="286"/>
      <c r="I28" s="287"/>
      <c r="J28" s="287"/>
      <c r="K28" s="287"/>
      <c r="L28" s="287"/>
      <c r="M28" s="287"/>
      <c r="N28" s="287"/>
      <c r="O28" s="287"/>
      <c r="P28" s="288"/>
      <c r="Q28" s="81"/>
      <c r="R28" s="81"/>
    </row>
    <row r="29" spans="1:18" x14ac:dyDescent="0.35">
      <c r="B29" s="55" t="s">
        <v>127</v>
      </c>
      <c r="C29" s="72">
        <f>'Podnik v obtížích'!C33</f>
        <v>0</v>
      </c>
      <c r="D29" s="72">
        <f>'Podnik v obtížích'!D33</f>
        <v>0</v>
      </c>
      <c r="H29" s="289"/>
      <c r="I29" s="290"/>
      <c r="J29" s="290"/>
      <c r="K29" s="290"/>
      <c r="L29" s="290"/>
      <c r="M29" s="290"/>
      <c r="N29" s="290"/>
      <c r="O29" s="290"/>
      <c r="P29" s="291"/>
      <c r="R29" s="54" t="s">
        <v>112</v>
      </c>
    </row>
    <row r="31" spans="1:18" x14ac:dyDescent="0.35">
      <c r="B31" s="293"/>
      <c r="C31" s="294"/>
      <c r="D31" s="294"/>
      <c r="E31" s="294"/>
      <c r="F31" s="294"/>
      <c r="G31" s="294"/>
      <c r="H31" s="294"/>
      <c r="I31" s="294"/>
    </row>
    <row r="33" spans="1:15" hidden="1" x14ac:dyDescent="0.35"/>
    <row r="34" spans="1:15" hidden="1" x14ac:dyDescent="0.35">
      <c r="F34" s="82"/>
      <c r="I34" s="75"/>
    </row>
    <row r="35" spans="1:15" hidden="1" x14ac:dyDescent="0.35">
      <c r="F35" s="82"/>
      <c r="I35" s="75"/>
    </row>
    <row r="36" spans="1:15" hidden="1" x14ac:dyDescent="0.35">
      <c r="F36" s="82"/>
      <c r="I36" s="75"/>
    </row>
    <row r="37" spans="1:15" hidden="1" x14ac:dyDescent="0.35">
      <c r="F37" s="82"/>
      <c r="I37" s="75"/>
    </row>
    <row r="38" spans="1:15" hidden="1" x14ac:dyDescent="0.35">
      <c r="A38" s="82" t="s">
        <v>128</v>
      </c>
      <c r="B38" s="82" t="s">
        <v>129</v>
      </c>
      <c r="C38" s="82"/>
      <c r="D38" s="82"/>
      <c r="E38" s="82"/>
      <c r="F38" s="82"/>
      <c r="I38" s="75"/>
    </row>
    <row r="39" spans="1:15" hidden="1" x14ac:dyDescent="0.35">
      <c r="A39" s="82" t="s">
        <v>130</v>
      </c>
      <c r="B39" s="82" t="s">
        <v>131</v>
      </c>
      <c r="C39" s="82" t="s">
        <v>132</v>
      </c>
      <c r="D39" s="82" t="s">
        <v>133</v>
      </c>
      <c r="E39" s="82" t="s">
        <v>134</v>
      </c>
      <c r="F39" s="82"/>
      <c r="I39" s="75"/>
    </row>
    <row r="40" spans="1:15" hidden="1" x14ac:dyDescent="0.35">
      <c r="A40" s="82">
        <v>2017</v>
      </c>
      <c r="B40" s="82">
        <v>2018</v>
      </c>
      <c r="C40" s="82">
        <v>2019</v>
      </c>
      <c r="D40" s="82">
        <v>2020</v>
      </c>
      <c r="E40" s="82"/>
      <c r="F40" s="82"/>
      <c r="I40" s="75"/>
    </row>
    <row r="41" spans="1:15" hidden="1" x14ac:dyDescent="0.35">
      <c r="D41" s="75"/>
      <c r="E41" s="83"/>
      <c r="F41" s="83"/>
      <c r="G41" s="75"/>
      <c r="H41" s="75"/>
      <c r="I41" s="75"/>
      <c r="J41" s="75"/>
      <c r="K41" s="75"/>
      <c r="L41" s="75"/>
      <c r="M41" s="75"/>
    </row>
    <row r="42" spans="1:15" hidden="1" x14ac:dyDescent="0.35">
      <c r="D42" s="75"/>
      <c r="E42" s="83"/>
      <c r="F42" s="83"/>
      <c r="G42" s="75"/>
      <c r="H42" s="75"/>
      <c r="I42" s="75"/>
      <c r="J42" s="75"/>
      <c r="K42" s="75"/>
      <c r="L42" s="75"/>
      <c r="M42" s="75"/>
    </row>
    <row r="43" spans="1:15" hidden="1" x14ac:dyDescent="0.35">
      <c r="D43" s="75"/>
      <c r="E43" s="83"/>
      <c r="F43" s="83"/>
      <c r="G43" s="75"/>
      <c r="H43" s="75"/>
      <c r="I43" s="75"/>
      <c r="J43" s="75"/>
      <c r="K43" s="75"/>
      <c r="L43" s="75"/>
      <c r="M43" s="75"/>
    </row>
    <row r="44" spans="1:15" hidden="1" x14ac:dyDescent="0.35">
      <c r="D44" s="75"/>
      <c r="E44" s="83"/>
      <c r="F44" s="75"/>
      <c r="G44" s="75"/>
      <c r="H44" s="75"/>
      <c r="I44" s="75"/>
      <c r="J44" s="75"/>
      <c r="K44" s="75"/>
      <c r="L44" s="75"/>
      <c r="M44" s="75"/>
    </row>
    <row r="45" spans="1:15" hidden="1" x14ac:dyDescent="0.35">
      <c r="D45" s="75"/>
      <c r="E45" s="83"/>
      <c r="F45" s="75" t="s">
        <v>89</v>
      </c>
      <c r="G45" s="84" t="str">
        <f ca="1">IF(AND(OR(C15=A39,C15=B39,C15=E39),OR(C13="ne",AND(C13="ano",C14&gt;1095))),IF(D21&lt;0,"je v obtížích",IF(0.5*(D22+D23)&lt;D21,"je v obtížích","není v obtížích")),"není v obtížích")</f>
        <v>není v obtížích</v>
      </c>
      <c r="H45" s="84"/>
      <c r="I45" s="84"/>
      <c r="J45" s="75"/>
      <c r="K45" s="75" t="s">
        <v>135</v>
      </c>
      <c r="L45" s="75"/>
      <c r="M45" s="75"/>
      <c r="O45" s="81"/>
    </row>
    <row r="46" spans="1:15" hidden="1" x14ac:dyDescent="0.35">
      <c r="D46" s="75"/>
      <c r="E46" s="83"/>
      <c r="F46" s="75" t="s">
        <v>92</v>
      </c>
      <c r="G46" s="84" t="str">
        <f ca="1">IF(AND(OR(C15=C39,C15=D39),OR(C13="ne",AND(C13="ano",C14&gt;1095))),IF(D21&lt;0,"je v obtížích",IF((D21-D29-D24)*0.5&gt;D21,"je v obtížích","není v obtížích")),"není v obtížích")</f>
        <v>není v obtížích</v>
      </c>
      <c r="H46" s="84"/>
      <c r="I46" s="84"/>
      <c r="J46" s="75"/>
      <c r="K46" s="75" t="s">
        <v>136</v>
      </c>
      <c r="L46" s="75"/>
      <c r="M46" s="75"/>
    </row>
    <row r="47" spans="1:15" hidden="1" x14ac:dyDescent="0.35">
      <c r="D47" s="75"/>
      <c r="E47" s="83"/>
      <c r="F47" s="75" t="s">
        <v>94</v>
      </c>
      <c r="G47" s="84" t="str">
        <f>IF(C13="ne",IF(C21&lt;=0,"je v obtížích",IF(C25/C21&gt;7.5,"je v obtížích","není v obtížích")),"není v obtížích")</f>
        <v>není v obtížích</v>
      </c>
      <c r="H47" s="84" t="str">
        <f>IF(C13="ne",IF(D21&lt;=0,"je v obtížích",IF(D25/D21&gt;7.5,"je v obtížích","není v obtížích")),"není v obtížích")</f>
        <v>není v obtížích</v>
      </c>
      <c r="I47" s="84" t="str">
        <f>IF(AND(G47="je v obtížích",H47="je v obtížích"),"je v obtížích","není v obtížích")</f>
        <v>není v obtížích</v>
      </c>
      <c r="J47" s="75"/>
      <c r="K47" s="75" t="s">
        <v>137</v>
      </c>
      <c r="L47" s="75"/>
      <c r="M47" s="75"/>
    </row>
    <row r="48" spans="1:15" hidden="1" x14ac:dyDescent="0.35">
      <c r="D48" s="75"/>
      <c r="E48" s="83"/>
      <c r="F48" s="75" t="s">
        <v>98</v>
      </c>
      <c r="G48" s="84" t="str">
        <f>IF(C13="ne",IF(C27&lt;=0,"není v obtížích",IF((C28+C27+C26)/C27&lt;1,"je v obtížích","není v obtížích")),"není v obtížích")</f>
        <v>není v obtížích</v>
      </c>
      <c r="H48" s="84" t="str">
        <f>IF(C13="ne",IF(D27&lt;=0,"není v obtížích",IF((D28+D27+D26)/D27&lt;1,"je v obtížích","není v obtížích")),"není v obtížích")</f>
        <v>není v obtížích</v>
      </c>
      <c r="I48" s="84" t="str">
        <f>IF(AND(G48="je v obtížích",H48="je v obtížích"),"je v obtížích",IF(AND(C21="",H48="je v obtížích"),"je v obtížích","není v obtížích"))</f>
        <v>není v obtížích</v>
      </c>
      <c r="J48" s="75"/>
      <c r="K48" s="75" t="s">
        <v>138</v>
      </c>
      <c r="L48" s="75"/>
      <c r="M48" s="75"/>
    </row>
    <row r="49" spans="1:14" hidden="1" x14ac:dyDescent="0.35">
      <c r="D49" s="75"/>
      <c r="E49" s="83"/>
      <c r="F49" s="75" t="s">
        <v>114</v>
      </c>
      <c r="G49" s="84" t="str">
        <f>IF(C16="ano","je v obtížích","není v obtížích")</f>
        <v>není v obtížích</v>
      </c>
      <c r="H49" s="84"/>
      <c r="I49" s="84"/>
      <c r="J49" s="75"/>
      <c r="K49" s="75" t="s">
        <v>139</v>
      </c>
      <c r="L49" s="75"/>
      <c r="M49" s="75"/>
    </row>
    <row r="50" spans="1:14" hidden="1" x14ac:dyDescent="0.35">
      <c r="D50" s="75"/>
      <c r="E50" s="83"/>
      <c r="F50" s="75" t="s">
        <v>115</v>
      </c>
      <c r="G50" s="84" t="str">
        <f>IF(C17="ano","je v obtížích","není v obtížích")</f>
        <v>není v obtížích</v>
      </c>
      <c r="H50" s="84"/>
      <c r="I50" s="84"/>
      <c r="J50" s="75"/>
      <c r="K50" s="75" t="s">
        <v>140</v>
      </c>
      <c r="L50" s="75"/>
      <c r="M50" s="75"/>
    </row>
    <row r="51" spans="1:14" hidden="1" x14ac:dyDescent="0.35">
      <c r="D51" s="75"/>
      <c r="E51" s="75"/>
      <c r="F51" s="75" t="s">
        <v>116</v>
      </c>
      <c r="G51" s="84" t="str">
        <f>IF(AND(I47="je v obtížích",I48="je v obtížích"),"je v obtížích","není v obtížích")</f>
        <v>není v obtížích</v>
      </c>
      <c r="H51" s="84"/>
      <c r="I51" s="84"/>
      <c r="J51" s="75"/>
      <c r="K51" s="75"/>
      <c r="L51" s="75"/>
      <c r="M51" s="75"/>
    </row>
    <row r="52" spans="1:14" hidden="1" x14ac:dyDescent="0.35">
      <c r="D52" s="75"/>
      <c r="E52" s="75"/>
      <c r="F52" s="292" t="str">
        <f ca="1">IF(AND(G45="není v obtížích",G46="není v obtížích",G49="není v obtížích",G50="není v obtížích",G51="není v obtížích"),"není v obtížích","je v obtížích")</f>
        <v>není v obtížích</v>
      </c>
      <c r="G52" s="292"/>
      <c r="H52" s="292"/>
      <c r="I52" s="292"/>
      <c r="J52" s="75"/>
      <c r="K52" s="75"/>
      <c r="L52" s="75"/>
      <c r="M52" s="75"/>
    </row>
    <row r="53" spans="1:14" hidden="1" x14ac:dyDescent="0.35"/>
    <row r="54" spans="1:14" hidden="1" x14ac:dyDescent="0.35">
      <c r="C54" s="61" t="s">
        <v>84</v>
      </c>
      <c r="G54" s="62" t="s">
        <v>85</v>
      </c>
      <c r="H54" s="62" t="s">
        <v>86</v>
      </c>
    </row>
    <row r="55" spans="1:14" hidden="1" x14ac:dyDescent="0.35">
      <c r="B55" s="55" t="s">
        <v>87</v>
      </c>
      <c r="C55" s="63" t="str">
        <f>C13</f>
        <v>ANO</v>
      </c>
      <c r="F55" s="54" t="s">
        <v>89</v>
      </c>
      <c r="G55" s="62"/>
      <c r="H55" s="62" t="e">
        <f ca="1">IF(OR(C57="v.o.s.",C57="k.s."),D63-1,IF(AND(C55="ano",C56&lt;=1095),D63-1,IF(D63&lt;0,D63+1,0.5*(D64+D65))))</f>
        <v>#REF!</v>
      </c>
      <c r="J55" s="54" t="s">
        <v>90</v>
      </c>
    </row>
    <row r="56" spans="1:14" hidden="1" x14ac:dyDescent="0.35">
      <c r="B56" s="55" t="s">
        <v>91</v>
      </c>
      <c r="C56" s="64">
        <f ca="1">C14</f>
        <v>43923</v>
      </c>
      <c r="F56" s="54" t="s">
        <v>92</v>
      </c>
      <c r="G56" s="62"/>
      <c r="H56" s="62" t="e">
        <f ca="1">IF(OR(C57="jiná",C57="s.r.o.",C57="a.s."),D63-1,IF(AND(C55="ano",C56&lt;=1095),D63-1,IF(D63&lt;0,D63+1,(D63-D71-D66)*0.5)))</f>
        <v>#REF!</v>
      </c>
      <c r="J56" s="54" t="s">
        <v>90</v>
      </c>
    </row>
    <row r="57" spans="1:14" hidden="1" x14ac:dyDescent="0.35">
      <c r="B57" s="55" t="s">
        <v>93</v>
      </c>
      <c r="C57" s="63">
        <f>C15</f>
        <v>0</v>
      </c>
      <c r="F57" s="54" t="s">
        <v>94</v>
      </c>
      <c r="G57" s="62">
        <f>IF(C55="ano",0,IF(C63&lt;=0,100,C67/C63))</f>
        <v>0</v>
      </c>
      <c r="H57" s="62">
        <f>IF(C55="ano",0,IF(D63&lt;=0,100,D67/D63))</f>
        <v>0</v>
      </c>
      <c r="J57" s="54" t="s">
        <v>95</v>
      </c>
    </row>
    <row r="58" spans="1:14" hidden="1" x14ac:dyDescent="0.35">
      <c r="A58" s="54" t="s">
        <v>96</v>
      </c>
      <c r="B58" s="55" t="s">
        <v>97</v>
      </c>
      <c r="C58" s="63">
        <f>C16</f>
        <v>0</v>
      </c>
      <c r="F58" s="54" t="s">
        <v>98</v>
      </c>
      <c r="G58" s="65" t="e">
        <f>IF(C69&lt;=0,"100",IF(C55="ne",(C70+C69+C68)/C69,"100"))</f>
        <v>#REF!</v>
      </c>
      <c r="H58" s="65" t="e">
        <f>IF(D69&lt;=0,"100",IF(C55="ne",(D70+D69+D68)/D69,"100"))</f>
        <v>#REF!</v>
      </c>
      <c r="J58" s="54" t="s">
        <v>99</v>
      </c>
    </row>
    <row r="59" spans="1:14" hidden="1" x14ac:dyDescent="0.35">
      <c r="A59" s="54" t="s">
        <v>100</v>
      </c>
      <c r="B59" s="55" t="s">
        <v>101</v>
      </c>
      <c r="C59" s="63">
        <f>C17</f>
        <v>0</v>
      </c>
    </row>
    <row r="60" spans="1:14" hidden="1" x14ac:dyDescent="0.35">
      <c r="F60" s="66" t="s">
        <v>102</v>
      </c>
    </row>
    <row r="61" spans="1:14" hidden="1" x14ac:dyDescent="0.35">
      <c r="C61" s="282" t="s">
        <v>103</v>
      </c>
      <c r="D61" s="282"/>
      <c r="F61" s="54" t="s">
        <v>104</v>
      </c>
      <c r="G61" s="54" t="s">
        <v>105</v>
      </c>
      <c r="N61" s="67"/>
    </row>
    <row r="62" spans="1:14" hidden="1" x14ac:dyDescent="0.35">
      <c r="B62" s="68" t="s">
        <v>106</v>
      </c>
      <c r="C62" s="69">
        <f>D62-1</f>
        <v>2018</v>
      </c>
      <c r="D62" s="70">
        <f>D20</f>
        <v>2019</v>
      </c>
      <c r="F62" s="54" t="s">
        <v>107</v>
      </c>
      <c r="G62" s="54" t="s">
        <v>108</v>
      </c>
    </row>
    <row r="63" spans="1:14" hidden="1" x14ac:dyDescent="0.35">
      <c r="A63" s="71" t="s">
        <v>109</v>
      </c>
      <c r="B63" s="55" t="s">
        <v>110</v>
      </c>
      <c r="C63" s="72" t="e">
        <f>'Podnik v obtížích'!#REF!</f>
        <v>#REF!</v>
      </c>
      <c r="D63" s="72" t="e">
        <f>'Podnik v obtížích'!#REF!</f>
        <v>#REF!</v>
      </c>
    </row>
    <row r="64" spans="1:14" hidden="1" x14ac:dyDescent="0.35">
      <c r="B64" s="55" t="s">
        <v>113</v>
      </c>
      <c r="C64" s="72" t="e">
        <f>'Podnik v obtížích'!#REF!</f>
        <v>#REF!</v>
      </c>
      <c r="D64" s="72" t="e">
        <f>'Podnik v obtížích'!#REF!</f>
        <v>#REF!</v>
      </c>
      <c r="F64" s="73" t="s">
        <v>89</v>
      </c>
      <c r="G64" s="73" t="s">
        <v>92</v>
      </c>
      <c r="H64" s="73" t="s">
        <v>114</v>
      </c>
      <c r="I64" s="73" t="s">
        <v>115</v>
      </c>
      <c r="J64" s="73" t="s">
        <v>116</v>
      </c>
      <c r="K64" s="74"/>
      <c r="L64" s="75"/>
    </row>
    <row r="65" spans="1:18" hidden="1" x14ac:dyDescent="0.35">
      <c r="B65" s="55" t="s">
        <v>117</v>
      </c>
      <c r="C65" s="72" t="e">
        <f>'Podnik v obtížích'!#REF!</f>
        <v>#REF!</v>
      </c>
      <c r="D65" s="72" t="e">
        <f>'Podnik v obtížích'!#REF!</f>
        <v>#REF!</v>
      </c>
      <c r="F65" s="73" t="str">
        <f ca="1">IF(G86="není v obtížích","ne","ano")</f>
        <v>ne</v>
      </c>
      <c r="G65" s="73" t="str">
        <f ca="1">IF(G87="není v obtížích","ne","ano")</f>
        <v>ne</v>
      </c>
      <c r="H65" s="73" t="str">
        <f>IF(G90="není v obtížích","ne","ano")</f>
        <v>ne</v>
      </c>
      <c r="I65" s="73" t="str">
        <f>IF(G91="není v obtížích","ne","ano")</f>
        <v>ne</v>
      </c>
      <c r="J65" s="73" t="e">
        <f>IF(G92="není v obtížích","ne","ano")</f>
        <v>#REF!</v>
      </c>
      <c r="K65" s="74"/>
      <c r="L65" s="75"/>
    </row>
    <row r="66" spans="1:18" hidden="1" x14ac:dyDescent="0.35">
      <c r="B66" s="55" t="s">
        <v>118</v>
      </c>
      <c r="C66" s="72" t="e">
        <f>'Podnik v obtížích'!#REF!</f>
        <v>#REF!</v>
      </c>
      <c r="D66" s="72" t="e">
        <f>'Podnik v obtížích'!#REF!</f>
        <v>#REF!</v>
      </c>
    </row>
    <row r="67" spans="1:18" ht="15" hidden="1" thickBot="1" x14ac:dyDescent="0.4">
      <c r="B67" s="76" t="s">
        <v>119</v>
      </c>
      <c r="C67" s="72" t="e">
        <f>'Podnik v obtížích'!#REF!</f>
        <v>#REF!</v>
      </c>
      <c r="D67" s="72" t="e">
        <f>'Podnik v obtížích'!#REF!</f>
        <v>#REF!</v>
      </c>
      <c r="F67" s="77" t="s">
        <v>120</v>
      </c>
      <c r="G67" s="77"/>
      <c r="H67" s="77"/>
      <c r="I67" s="78" t="e">
        <f ca="1">IF(OR(H55&gt;D63,H56&gt;D63,AND(G57&gt;7.5,H57&gt;7.5,G58&lt;1,H58&lt;1),C58="ano",C59="ano"),"se jedná",IF(AND(C63="",H58&lt;1,H57&gt;7.5),"se jedná","se nejedná"))</f>
        <v>#REF!</v>
      </c>
      <c r="J67" s="77" t="s">
        <v>121</v>
      </c>
      <c r="K67" s="77"/>
    </row>
    <row r="68" spans="1:18" hidden="1" x14ac:dyDescent="0.35">
      <c r="A68" s="71" t="s">
        <v>122</v>
      </c>
      <c r="B68" s="79" t="s">
        <v>123</v>
      </c>
      <c r="C68" s="72" t="e">
        <f>'Podnik v obtížích'!#REF!</f>
        <v>#REF!</v>
      </c>
      <c r="D68" s="72" t="e">
        <f>'Podnik v obtížích'!#REF!</f>
        <v>#REF!</v>
      </c>
    </row>
    <row r="69" spans="1:18" hidden="1" x14ac:dyDescent="0.35">
      <c r="B69" s="55" t="s">
        <v>124</v>
      </c>
      <c r="C69" s="72" t="e">
        <f>'Podnik v obtížích'!#REF!</f>
        <v>#REF!</v>
      </c>
      <c r="D69" s="72" t="e">
        <f>'Podnik v obtížích'!#REF!</f>
        <v>#REF!</v>
      </c>
      <c r="F69" s="80" t="s">
        <v>125</v>
      </c>
      <c r="G69" s="75"/>
      <c r="H69" s="283"/>
      <c r="I69" s="284"/>
      <c r="J69" s="284"/>
      <c r="K69" s="284"/>
      <c r="L69" s="284"/>
      <c r="M69" s="284"/>
      <c r="N69" s="284"/>
      <c r="O69" s="284"/>
      <c r="P69" s="285"/>
    </row>
    <row r="70" spans="1:18" hidden="1" x14ac:dyDescent="0.35">
      <c r="B70" s="55" t="s">
        <v>126</v>
      </c>
      <c r="C70" s="72" t="e">
        <f>'Podnik v obtížích'!#REF!</f>
        <v>#REF!</v>
      </c>
      <c r="D70" s="72" t="e">
        <f>'Podnik v obtížích'!#REF!</f>
        <v>#REF!</v>
      </c>
      <c r="H70" s="286"/>
      <c r="I70" s="287"/>
      <c r="J70" s="287"/>
      <c r="K70" s="287"/>
      <c r="L70" s="287"/>
      <c r="M70" s="287"/>
      <c r="N70" s="287"/>
      <c r="O70" s="287"/>
      <c r="P70" s="288"/>
      <c r="Q70" s="81"/>
      <c r="R70" s="81"/>
    </row>
    <row r="71" spans="1:18" hidden="1" x14ac:dyDescent="0.35">
      <c r="B71" s="55" t="s">
        <v>127</v>
      </c>
      <c r="C71" s="72" t="e">
        <f>'Podnik v obtížích'!#REF!</f>
        <v>#REF!</v>
      </c>
      <c r="D71" s="72" t="e">
        <f>'Podnik v obtížích'!#REF!</f>
        <v>#REF!</v>
      </c>
      <c r="H71" s="289"/>
      <c r="I71" s="290"/>
      <c r="J71" s="290"/>
      <c r="K71" s="290"/>
      <c r="L71" s="290"/>
      <c r="M71" s="290"/>
      <c r="N71" s="290"/>
      <c r="O71" s="290"/>
      <c r="P71" s="291"/>
    </row>
    <row r="72" spans="1:18" hidden="1" x14ac:dyDescent="0.35"/>
    <row r="73" spans="1:18" hidden="1" x14ac:dyDescent="0.35"/>
    <row r="74" spans="1:18" hidden="1" x14ac:dyDescent="0.35"/>
    <row r="75" spans="1:18" hidden="1" x14ac:dyDescent="0.35">
      <c r="F75" s="82"/>
      <c r="I75" s="75"/>
    </row>
    <row r="76" spans="1:18" hidden="1" x14ac:dyDescent="0.35">
      <c r="F76" s="82"/>
      <c r="I76" s="75"/>
    </row>
    <row r="77" spans="1:18" hidden="1" x14ac:dyDescent="0.35">
      <c r="F77" s="82"/>
      <c r="I77" s="75"/>
    </row>
    <row r="78" spans="1:18" hidden="1" x14ac:dyDescent="0.35">
      <c r="F78" s="82"/>
      <c r="I78" s="75"/>
    </row>
    <row r="79" spans="1:18" hidden="1" x14ac:dyDescent="0.35">
      <c r="A79" s="82" t="s">
        <v>128</v>
      </c>
      <c r="B79" s="82" t="s">
        <v>129</v>
      </c>
      <c r="C79" s="82"/>
      <c r="D79" s="82"/>
      <c r="E79" s="82"/>
      <c r="F79" s="82"/>
      <c r="I79" s="75"/>
    </row>
    <row r="80" spans="1:18" hidden="1" x14ac:dyDescent="0.35">
      <c r="A80" s="82" t="s">
        <v>130</v>
      </c>
      <c r="B80" s="82" t="s">
        <v>131</v>
      </c>
      <c r="C80" s="82" t="s">
        <v>132</v>
      </c>
      <c r="D80" s="82" t="s">
        <v>133</v>
      </c>
      <c r="E80" s="82" t="s">
        <v>134</v>
      </c>
      <c r="F80" s="82"/>
      <c r="I80" s="75"/>
    </row>
    <row r="81" spans="1:15" hidden="1" x14ac:dyDescent="0.35">
      <c r="A81" s="82">
        <v>2017</v>
      </c>
      <c r="B81" s="82">
        <v>2018</v>
      </c>
      <c r="C81" s="82">
        <v>2019</v>
      </c>
      <c r="D81" s="82">
        <v>2020</v>
      </c>
      <c r="E81" s="82"/>
      <c r="F81" s="82"/>
      <c r="I81" s="75"/>
    </row>
    <row r="82" spans="1:15" hidden="1" x14ac:dyDescent="0.35">
      <c r="D82" s="75"/>
      <c r="E82" s="83"/>
      <c r="F82" s="83"/>
      <c r="G82" s="75"/>
      <c r="H82" s="75"/>
      <c r="I82" s="75"/>
      <c r="J82" s="75"/>
      <c r="K82" s="75"/>
      <c r="L82" s="75"/>
      <c r="M82" s="75"/>
    </row>
    <row r="83" spans="1:15" hidden="1" x14ac:dyDescent="0.35">
      <c r="D83" s="75"/>
      <c r="E83" s="83"/>
      <c r="F83" s="83"/>
      <c r="G83" s="75"/>
      <c r="H83" s="75"/>
      <c r="I83" s="75"/>
      <c r="J83" s="75"/>
      <c r="K83" s="75"/>
      <c r="L83" s="75"/>
      <c r="M83" s="75"/>
    </row>
    <row r="84" spans="1:15" hidden="1" x14ac:dyDescent="0.35">
      <c r="D84" s="75"/>
      <c r="E84" s="83"/>
      <c r="F84" s="83"/>
      <c r="G84" s="75"/>
      <c r="H84" s="75"/>
      <c r="I84" s="75"/>
      <c r="J84" s="75"/>
      <c r="K84" s="75"/>
      <c r="L84" s="75"/>
      <c r="M84" s="75"/>
    </row>
    <row r="85" spans="1:15" hidden="1" x14ac:dyDescent="0.35">
      <c r="D85" s="75"/>
      <c r="E85" s="83"/>
      <c r="F85" s="75"/>
      <c r="G85" s="75"/>
      <c r="H85" s="75"/>
      <c r="I85" s="75"/>
      <c r="J85" s="75"/>
      <c r="K85" s="75"/>
      <c r="L85" s="75"/>
      <c r="M85" s="75"/>
    </row>
    <row r="86" spans="1:15" hidden="1" x14ac:dyDescent="0.35">
      <c r="D86" s="75"/>
      <c r="E86" s="83"/>
      <c r="F86" s="75" t="s">
        <v>89</v>
      </c>
      <c r="G86" s="84" t="str">
        <f ca="1">IF(AND(OR($C$15=A80,$C$15=B80,$C$15=E80),OR($C$13="ne",AND($C$13="ano",$C$14&gt;1095))),IF(D63&lt;0,"je v obtížích",IF(0.5*(D64+D65)&gt;D63,"je v obtížích","není v obtížích")),"není v obtížích")</f>
        <v>není v obtížích</v>
      </c>
      <c r="H86" s="84"/>
      <c r="I86" s="84"/>
      <c r="J86" s="75"/>
      <c r="K86" s="75" t="s">
        <v>135</v>
      </c>
      <c r="L86" s="75"/>
      <c r="M86" s="75"/>
      <c r="O86" s="81"/>
    </row>
    <row r="87" spans="1:15" hidden="1" x14ac:dyDescent="0.35">
      <c r="D87" s="75"/>
      <c r="E87" s="83"/>
      <c r="F87" s="75" t="s">
        <v>92</v>
      </c>
      <c r="G87" s="84" t="str">
        <f ca="1">IF(AND(OR($C$15=C80,$C$15=D80),OR($C$13="ne",AND($C$13="ano",$C$14&gt;1095))),IF(D63&lt;0,"je v obtížích",IF((D63-D71-D66)*0.5&gt;D63,"je v obtížích","není v obtížích")),"není v obtížích")</f>
        <v>není v obtížích</v>
      </c>
      <c r="H87" s="84"/>
      <c r="I87" s="84"/>
      <c r="J87" s="75"/>
      <c r="K87" s="75" t="s">
        <v>136</v>
      </c>
      <c r="L87" s="75"/>
      <c r="M87" s="75"/>
    </row>
    <row r="88" spans="1:15" hidden="1" x14ac:dyDescent="0.35">
      <c r="D88" s="75"/>
      <c r="E88" s="83"/>
      <c r="F88" s="75" t="s">
        <v>94</v>
      </c>
      <c r="G88" s="84" t="str">
        <f>IF($C$13="ne",IF(C63&lt;=0,"je v obtížích",IF(C67/C63&gt;7.5,"je v obtížích","není v obtížích")),"není v obtížích")</f>
        <v>není v obtížích</v>
      </c>
      <c r="H88" s="84" t="str">
        <f>IF(C55="ne",IF(D63&lt;=0,"je v obtížích",IF(D67/D63&gt;7.5,"je v obtížích","není v obtížích")),"není v obtížích")</f>
        <v>není v obtížích</v>
      </c>
      <c r="I88" s="84" t="str">
        <f>IF(AND(G88="je v obtížích",H88="je v obtížích"),"je v obtížích","není v obtížích")</f>
        <v>není v obtížích</v>
      </c>
      <c r="J88" s="75"/>
      <c r="K88" s="75" t="s">
        <v>137</v>
      </c>
      <c r="L88" s="75"/>
      <c r="M88" s="75"/>
    </row>
    <row r="89" spans="1:15" hidden="1" x14ac:dyDescent="0.35">
      <c r="D89" s="75"/>
      <c r="E89" s="83"/>
      <c r="F89" s="75" t="s">
        <v>98</v>
      </c>
      <c r="G89" s="84" t="str">
        <f>IF($C$13="ne",IF(C69&lt;=0,"není v obtížích",IF((C70+C69+C68)/C69&lt;1,"je v obtížích","není v obtížích")),"není v obtížích")</f>
        <v>není v obtížích</v>
      </c>
      <c r="H89" s="84" t="str">
        <f>IF(C55="ne",IF(D69&lt;=0,"není v obtížích",IF((D70+D69+D68)/D69&lt;1,"je v obtížích","není v obtížích")),"není v obtížích")</f>
        <v>není v obtížích</v>
      </c>
      <c r="I89" s="84" t="e">
        <f>IF(AND(G89="je v obtížích",H89="je v obtížích"),"je v obtížích",IF(AND(C63="",H89="je v obtížích"),"je v obtížích","není v obtížích"))</f>
        <v>#REF!</v>
      </c>
      <c r="J89" s="75"/>
      <c r="K89" s="75" t="s">
        <v>138</v>
      </c>
      <c r="L89" s="75"/>
      <c r="M89" s="75"/>
    </row>
    <row r="90" spans="1:15" hidden="1" x14ac:dyDescent="0.35">
      <c r="D90" s="75"/>
      <c r="E90" s="83"/>
      <c r="F90" s="75" t="s">
        <v>114</v>
      </c>
      <c r="G90" s="84" t="str">
        <f>IF($C$16="ano","je v obtížích","není v obtížích")</f>
        <v>není v obtížích</v>
      </c>
      <c r="H90" s="84"/>
      <c r="I90" s="84"/>
      <c r="J90" s="75"/>
      <c r="K90" s="75" t="s">
        <v>139</v>
      </c>
      <c r="L90" s="75"/>
      <c r="M90" s="75"/>
    </row>
    <row r="91" spans="1:15" hidden="1" x14ac:dyDescent="0.35">
      <c r="D91" s="75"/>
      <c r="E91" s="83"/>
      <c r="F91" s="75" t="s">
        <v>115</v>
      </c>
      <c r="G91" s="84" t="str">
        <f>IF($C$17="ano","je v obtížích","není v obtížích")</f>
        <v>není v obtížích</v>
      </c>
      <c r="H91" s="84"/>
      <c r="I91" s="84"/>
      <c r="J91" s="75"/>
      <c r="K91" s="75" t="s">
        <v>140</v>
      </c>
      <c r="L91" s="75"/>
      <c r="M91" s="75"/>
    </row>
    <row r="92" spans="1:15" hidden="1" x14ac:dyDescent="0.35">
      <c r="D92" s="75"/>
      <c r="E92" s="75"/>
      <c r="F92" s="75" t="s">
        <v>116</v>
      </c>
      <c r="G92" s="84" t="e">
        <f>IF(AND(I88="je v obtížích",I89="je v obtížích"),"je v obtížích","není v obtížích")</f>
        <v>#REF!</v>
      </c>
      <c r="H92" s="84"/>
      <c r="I92" s="84"/>
      <c r="J92" s="75"/>
      <c r="K92" s="75"/>
      <c r="L92" s="75"/>
      <c r="M92" s="75"/>
    </row>
    <row r="93" spans="1:15" hidden="1" x14ac:dyDescent="0.35">
      <c r="D93" s="75"/>
      <c r="E93" s="75"/>
      <c r="F93" s="292" t="e">
        <f ca="1">IF(AND(G86="není v obtížích",G87="není v obtížích",G90="není v obtížích",G91="není v obtížích",G92="není v obtížích"),"není v obtížích","je v obtížích")</f>
        <v>#REF!</v>
      </c>
      <c r="G93" s="292"/>
      <c r="H93" s="292"/>
      <c r="I93" s="292"/>
      <c r="J93" s="75"/>
      <c r="K93" s="75"/>
      <c r="L93" s="75"/>
      <c r="M93" s="75"/>
    </row>
    <row r="94" spans="1:15" hidden="1" x14ac:dyDescent="0.35">
      <c r="D94" s="75"/>
      <c r="E94" s="75"/>
      <c r="F94" s="75"/>
      <c r="G94" s="75"/>
      <c r="H94" s="75"/>
      <c r="I94" s="75"/>
      <c r="J94" s="75"/>
      <c r="K94" s="75"/>
      <c r="L94" s="75"/>
      <c r="M94" s="75"/>
    </row>
    <row r="95" spans="1:15" x14ac:dyDescent="0.35">
      <c r="D95" s="75"/>
      <c r="E95" s="75"/>
      <c r="F95" s="75"/>
      <c r="G95" s="75"/>
      <c r="H95" s="75"/>
      <c r="I95" s="75"/>
      <c r="J95" s="75"/>
      <c r="K95" s="75"/>
      <c r="L95" s="75"/>
      <c r="M95" s="75"/>
    </row>
  </sheetData>
  <mergeCells count="9">
    <mergeCell ref="C2:E2"/>
    <mergeCell ref="C19:D19"/>
    <mergeCell ref="C61:D61"/>
    <mergeCell ref="H69:P71"/>
    <mergeCell ref="F93:I93"/>
    <mergeCell ref="C7:E7"/>
    <mergeCell ref="B31:I31"/>
    <mergeCell ref="F52:I52"/>
    <mergeCell ref="H27:P29"/>
  </mergeCells>
  <conditionalFormatting sqref="F65:K65">
    <cfRule type="cellIs" dxfId="3" priority="3" operator="equal">
      <formula>"ano"</formula>
    </cfRule>
    <cfRule type="cellIs" dxfId="2" priority="4" operator="equal">
      <formula>"ne"</formula>
    </cfRule>
  </conditionalFormatting>
  <conditionalFormatting sqref="F23:K23">
    <cfRule type="cellIs" dxfId="1" priority="1" operator="equal">
      <formula>"ano"</formula>
    </cfRule>
    <cfRule type="cellIs" dxfId="0" priority="2" operator="equal">
      <formula>"ne"</formula>
    </cfRule>
  </conditionalFormatting>
  <dataValidations count="2">
    <dataValidation allowBlank="1" showInputMessage="1" showErrorMessage="1" promptTitle="Vyberte" prompt="ze seznamu" sqref="C55 D62 C57:C59 C13 C15:C17" xr:uid="{00000000-0002-0000-0400-000000000000}"/>
    <dataValidation type="list" allowBlank="1" showInputMessage="1" showErrorMessage="1" promptTitle="Vyberte" prompt="ze seznamu" sqref="D20" xr:uid="{00000000-0002-0000-0400-000001000000}">
      <formula1>$A$40:$D$40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1"/>
  <sheetViews>
    <sheetView zoomScale="55" zoomScaleNormal="55" workbookViewId="0">
      <selection activeCell="ROK4" sqref="ROK4"/>
    </sheetView>
  </sheetViews>
  <sheetFormatPr defaultRowHeight="14.5" x14ac:dyDescent="0.35"/>
  <cols>
    <col min="2" max="2" width="16.453125" bestFit="1" customWidth="1"/>
    <col min="3" max="3" width="21" bestFit="1" customWidth="1"/>
    <col min="9" max="9" width="18.54296875" bestFit="1" customWidth="1"/>
  </cols>
  <sheetData>
    <row r="1" spans="1:14" x14ac:dyDescent="0.35">
      <c r="A1" t="s">
        <v>88</v>
      </c>
      <c r="C1" t="s">
        <v>88</v>
      </c>
      <c r="E1" t="s">
        <v>141</v>
      </c>
    </row>
    <row r="2" spans="1:14" x14ac:dyDescent="0.35">
      <c r="A2" t="s">
        <v>142</v>
      </c>
      <c r="B2">
        <v>2017</v>
      </c>
      <c r="C2" t="s">
        <v>142</v>
      </c>
      <c r="E2" t="s">
        <v>143</v>
      </c>
      <c r="F2" s="7">
        <v>1</v>
      </c>
      <c r="G2" t="s">
        <v>143</v>
      </c>
      <c r="I2" t="e">
        <f>VLOOKUP(PROHLÁŠENÍ!G44,F2:G4,2,TRUE)</f>
        <v>#N/A</v>
      </c>
    </row>
    <row r="3" spans="1:14" x14ac:dyDescent="0.35">
      <c r="B3" s="1">
        <v>2018</v>
      </c>
      <c r="E3" t="s">
        <v>144</v>
      </c>
      <c r="F3" s="7">
        <v>2</v>
      </c>
      <c r="G3" s="6" t="s">
        <v>144</v>
      </c>
    </row>
    <row r="4" spans="1:14" x14ac:dyDescent="0.35">
      <c r="B4">
        <v>2019</v>
      </c>
      <c r="E4" t="s">
        <v>145</v>
      </c>
      <c r="F4" s="7">
        <v>3</v>
      </c>
      <c r="G4" s="6" t="s">
        <v>145</v>
      </c>
    </row>
    <row r="5" spans="1:14" x14ac:dyDescent="0.35">
      <c r="E5" t="s">
        <v>146</v>
      </c>
      <c r="F5" s="7">
        <v>4</v>
      </c>
      <c r="G5" s="6" t="s">
        <v>146</v>
      </c>
    </row>
    <row r="7" spans="1:14" s="1" customFormat="1" x14ac:dyDescent="0.35"/>
    <row r="8" spans="1:14" s="1" customFormat="1" x14ac:dyDescent="0.35"/>
    <row r="9" spans="1:14" x14ac:dyDescent="0.35">
      <c r="K9">
        <v>1</v>
      </c>
      <c r="L9">
        <v>2</v>
      </c>
      <c r="M9">
        <v>3</v>
      </c>
      <c r="N9">
        <f>MAX(K9:M9)</f>
        <v>3</v>
      </c>
    </row>
    <row r="10" spans="1:14" x14ac:dyDescent="0.35">
      <c r="A10" t="s">
        <v>147</v>
      </c>
      <c r="B10">
        <v>2019</v>
      </c>
      <c r="C10">
        <v>25.408000000000001</v>
      </c>
    </row>
    <row r="11" spans="1:14" x14ac:dyDescent="0.35">
      <c r="A11" s="1" t="s">
        <v>147</v>
      </c>
      <c r="B11">
        <v>2018</v>
      </c>
      <c r="C11">
        <v>25.724</v>
      </c>
    </row>
    <row r="12" spans="1:14" x14ac:dyDescent="0.35">
      <c r="A12" t="s">
        <v>147</v>
      </c>
      <c r="B12">
        <v>2017</v>
      </c>
      <c r="C12" s="5">
        <v>25.535</v>
      </c>
    </row>
    <row r="13" spans="1:14" x14ac:dyDescent="0.35">
      <c r="A13" t="s">
        <v>147</v>
      </c>
      <c r="B13">
        <v>2016</v>
      </c>
      <c r="C13">
        <v>27.021000000000001</v>
      </c>
    </row>
    <row r="14" spans="1:14" x14ac:dyDescent="0.35">
      <c r="A14" s="1" t="s">
        <v>147</v>
      </c>
      <c r="B14" s="1">
        <v>2015</v>
      </c>
      <c r="C14" s="1">
        <v>27.023</v>
      </c>
    </row>
    <row r="15" spans="1:14" x14ac:dyDescent="0.35">
      <c r="A15" s="1">
        <v>2018</v>
      </c>
      <c r="B15" s="1"/>
      <c r="C15" s="1"/>
    </row>
    <row r="16" spans="1:14" x14ac:dyDescent="0.35">
      <c r="A16" s="1" t="s">
        <v>148</v>
      </c>
      <c r="B16" s="2">
        <v>43000</v>
      </c>
      <c r="C16" s="4">
        <f>B16*C10</f>
        <v>1092544</v>
      </c>
    </row>
    <row r="17" spans="1:9" x14ac:dyDescent="0.35">
      <c r="A17" s="1" t="s">
        <v>149</v>
      </c>
      <c r="B17" s="2">
        <v>50000</v>
      </c>
      <c r="C17" s="4">
        <f>B17*C10</f>
        <v>1270400</v>
      </c>
    </row>
    <row r="18" spans="1:9" x14ac:dyDescent="0.35">
      <c r="A18" s="1">
        <v>2018</v>
      </c>
      <c r="B18" s="1"/>
      <c r="C18" s="1"/>
    </row>
    <row r="19" spans="1:9" x14ac:dyDescent="0.35">
      <c r="A19" s="1" t="s">
        <v>148</v>
      </c>
      <c r="B19" s="2">
        <v>43000</v>
      </c>
      <c r="C19" s="4">
        <f>B19*C11</f>
        <v>1106132</v>
      </c>
    </row>
    <row r="20" spans="1:9" x14ac:dyDescent="0.35">
      <c r="A20" s="1" t="s">
        <v>149</v>
      </c>
      <c r="B20" s="2">
        <v>50000</v>
      </c>
      <c r="C20" s="4">
        <f>ROUND(B20*C11,0)</f>
        <v>1286200</v>
      </c>
    </row>
    <row r="21" spans="1:9" x14ac:dyDescent="0.35">
      <c r="A21">
        <v>2017</v>
      </c>
      <c r="I21" t="e">
        <f>IF(#REF!&lt;3,IF(#REF!&lt;2,"MALÝ","STŔEDNÍ"),"VELKÝ")</f>
        <v>#REF!</v>
      </c>
    </row>
    <row r="22" spans="1:9" x14ac:dyDescent="0.35">
      <c r="A22" t="s">
        <v>148</v>
      </c>
      <c r="B22" s="2">
        <v>43000</v>
      </c>
      <c r="C22" s="4">
        <f>B22*C12</f>
        <v>1098005</v>
      </c>
    </row>
    <row r="23" spans="1:9" x14ac:dyDescent="0.35">
      <c r="A23" t="s">
        <v>149</v>
      </c>
      <c r="B23" s="2">
        <v>50000</v>
      </c>
      <c r="C23" s="4">
        <f>ROUND(B23*C12,0)</f>
        <v>1276750</v>
      </c>
    </row>
    <row r="25" spans="1:9" x14ac:dyDescent="0.35">
      <c r="A25" s="1">
        <v>2016</v>
      </c>
      <c r="B25" s="1"/>
      <c r="C25" s="1"/>
    </row>
    <row r="26" spans="1:9" x14ac:dyDescent="0.35">
      <c r="A26" s="1" t="s">
        <v>148</v>
      </c>
      <c r="B26" s="2">
        <v>43000</v>
      </c>
      <c r="C26" s="3">
        <f>B26*C13</f>
        <v>1161903</v>
      </c>
    </row>
    <row r="27" spans="1:9" x14ac:dyDescent="0.35">
      <c r="A27" s="1" t="s">
        <v>149</v>
      </c>
      <c r="B27" s="2">
        <v>50000</v>
      </c>
      <c r="C27" s="3">
        <f>B27*C13</f>
        <v>1351050</v>
      </c>
    </row>
    <row r="29" spans="1:9" x14ac:dyDescent="0.35">
      <c r="A29">
        <v>2015</v>
      </c>
    </row>
    <row r="30" spans="1:9" x14ac:dyDescent="0.35">
      <c r="A30" s="1" t="s">
        <v>148</v>
      </c>
      <c r="B30" s="2">
        <v>43000</v>
      </c>
      <c r="C30" s="3">
        <f>B30*C14</f>
        <v>1161989</v>
      </c>
    </row>
    <row r="31" spans="1:9" x14ac:dyDescent="0.35">
      <c r="A31" s="1" t="s">
        <v>149</v>
      </c>
      <c r="B31" s="2">
        <v>50000</v>
      </c>
      <c r="C31" s="3">
        <f>B31*C14</f>
        <v>1351150</v>
      </c>
    </row>
  </sheetData>
  <customSheetViews>
    <customSheetView guid="{27EAD798-63F7-457C-B99F-9C97F6EA41D3}">
      <selection activeCell="F28" sqref="F28"/>
      <pageMargins left="0.7" right="0.7" top="0.78740157499999996" bottom="0.78740157499999996" header="0.3" footer="0.3"/>
      <pageSetup paperSize="9" orientation="portrait" r:id="rId1"/>
    </customSheetView>
  </customSheetViews>
  <dataValidations count="1">
    <dataValidation type="list" allowBlank="1" showInputMessage="1" showErrorMessage="1" sqref="B1:B3" xr:uid="{00000000-0002-0000-0500-000000000000}">
      <formula1>$B$1:$B$3</formula1>
    </dataValidation>
  </dataValidation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12</vt:i4>
      </vt:variant>
    </vt:vector>
  </HeadingPairs>
  <TitlesOfParts>
    <vt:vector size="18" baseType="lpstr">
      <vt:lpstr>PROHLÁŠENÍ</vt:lpstr>
      <vt:lpstr>SKUPINA</vt:lpstr>
      <vt:lpstr>DOPORUČENÝ POSTUP</vt:lpstr>
      <vt:lpstr>Podnik v obtížích</vt:lpstr>
      <vt:lpstr>Výpočty PVO</vt:lpstr>
      <vt:lpstr>List1</vt:lpstr>
      <vt:lpstr>_ROK2</vt:lpstr>
      <vt:lpstr>_rok3</vt:lpstr>
      <vt:lpstr>_rok4</vt:lpstr>
      <vt:lpstr>'DOPORUČENÝ POSTUP'!Area_stampa</vt:lpstr>
      <vt:lpstr>PROHLÁŠENÍ!Area_stampa</vt:lpstr>
      <vt:lpstr>SKUPINA!Area_stampa</vt:lpstr>
      <vt:lpstr>forma</vt:lpstr>
      <vt:lpstr>forma2</vt:lpstr>
      <vt:lpstr>ROK</vt:lpstr>
      <vt:lpstr>skupina</vt:lpstr>
      <vt:lpstr>SOUHLAS</vt:lpstr>
      <vt:lpstr>velikost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Drahomíra Lamserová</dc:creator>
  <cp:lastModifiedBy>Eleonora</cp:lastModifiedBy>
  <cp:lastPrinted>2020-02-11T11:25:31Z</cp:lastPrinted>
  <dcterms:created xsi:type="dcterms:W3CDTF">2014-07-10T07:22:18Z</dcterms:created>
  <dcterms:modified xsi:type="dcterms:W3CDTF">2020-04-02T16:12:59Z</dcterms:modified>
</cp:coreProperties>
</file>